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Haul\2020 Docs\"/>
    </mc:Choice>
  </mc:AlternateContent>
  <workbookProtection workbookPassword="CCDB" lockStructure="1"/>
  <bookViews>
    <workbookView minimized="1" xWindow="285" yWindow="615" windowWidth="11460" windowHeight="3180" firstSheet="5" activeTab="5"/>
  </bookViews>
  <sheets>
    <sheet name="Planning Templates Summary" sheetId="13" r:id="rId1"/>
    <sheet name="INSTRUCTIONS" sheetId="14" r:id="rId2"/>
    <sheet name="1. Planning Checklist" sheetId="5" r:id="rId3"/>
    <sheet name="2. Furniture Inventory " sheetId="6" r:id="rId4"/>
    <sheet name="3. Total Cubic Feet" sheetId="7" r:id="rId5"/>
    <sheet name="4. Cost Calculator" sheetId="1" r:id="rId6"/>
    <sheet name="5. Tools Needed Pack and Unpack" sheetId="2" r:id="rId7"/>
    <sheet name="6. Tools Needed Load and Unload" sheetId="3" r:id="rId8"/>
    <sheet name="7. Disassemble &amp; Re" sheetId="4" r:id="rId9"/>
    <sheet name="8. Utilities Checklist" sheetId="8" r:id="rId10"/>
    <sheet name="9. Truck Sizes" sheetId="9" r:id="rId11"/>
    <sheet name="10. Key Moving Dates" sheetId="10" r:id="rId12"/>
    <sheet name="11. Credit Card Updates" sheetId="11" r:id="rId13"/>
    <sheet name="12. Moving File Checklist" sheetId="12" r:id="rId14"/>
  </sheets>
  <calcPr calcId="152511"/>
  <fileRecoveryPr repairLoad="1"/>
</workbook>
</file>

<file path=xl/calcChain.xml><?xml version="1.0" encoding="utf-8"?>
<calcChain xmlns="http://schemas.openxmlformats.org/spreadsheetml/2006/main">
  <c r="G43" i="1" l="1"/>
  <c r="G44" i="1"/>
  <c r="G46" i="1"/>
  <c r="G45" i="1"/>
  <c r="G49" i="1"/>
  <c r="G50" i="1"/>
  <c r="G52" i="1"/>
  <c r="G51" i="1"/>
  <c r="G47" i="1"/>
  <c r="D7" i="7"/>
  <c r="D8" i="7"/>
  <c r="D9" i="7"/>
  <c r="D10" i="7"/>
  <c r="D11" i="7"/>
  <c r="D12" i="7"/>
  <c r="D13" i="7"/>
  <c r="D19" i="5"/>
  <c r="C14" i="5"/>
  <c r="G20" i="5"/>
  <c r="G19" i="5"/>
  <c r="C33" i="5"/>
  <c r="C32" i="5"/>
  <c r="C31" i="5"/>
  <c r="G30" i="5"/>
  <c r="G29" i="5"/>
  <c r="G28" i="5"/>
  <c r="G27" i="5"/>
  <c r="G26" i="5"/>
  <c r="G25" i="5"/>
  <c r="G24" i="5"/>
  <c r="G22" i="5"/>
  <c r="G23" i="5"/>
  <c r="F17" i="7"/>
  <c r="C45" i="1"/>
  <c r="G23" i="1"/>
  <c r="E23" i="1"/>
  <c r="E38" i="1"/>
  <c r="E31" i="1"/>
  <c r="E32" i="1"/>
  <c r="E33" i="1"/>
  <c r="E34" i="1"/>
  <c r="E35" i="1"/>
  <c r="E36" i="1"/>
  <c r="G12" i="5"/>
  <c r="G11" i="5"/>
  <c r="G16" i="5"/>
  <c r="G15" i="5"/>
  <c r="G14" i="5"/>
  <c r="G17" i="5"/>
  <c r="C19" i="5"/>
  <c r="C29" i="5"/>
  <c r="C28" i="5"/>
  <c r="C27" i="5"/>
  <c r="C26" i="5"/>
  <c r="C25" i="5"/>
  <c r="C24" i="5"/>
  <c r="C23" i="5"/>
  <c r="C9" i="5"/>
  <c r="C5" i="5"/>
  <c r="K14" i="7" l="1"/>
  <c r="M13" i="7"/>
  <c r="M12" i="7"/>
  <c r="M11" i="7"/>
  <c r="M10" i="7"/>
  <c r="M9" i="7"/>
  <c r="M8" i="7"/>
  <c r="M7" i="7"/>
  <c r="M15" i="7" s="1"/>
  <c r="M19" i="7" s="1"/>
  <c r="M6" i="7"/>
  <c r="F158" i="6" l="1"/>
  <c r="F160" i="6" s="1"/>
  <c r="F124" i="6"/>
  <c r="F91" i="6"/>
  <c r="F59" i="6"/>
  <c r="E42" i="1" l="1"/>
  <c r="G42" i="1" s="1"/>
  <c r="H53" i="1" s="1"/>
  <c r="G31" i="5"/>
  <c r="G26" i="1"/>
  <c r="G38" i="1"/>
  <c r="F13" i="7" l="1"/>
  <c r="N158" i="6"/>
  <c r="N160" i="6" s="1"/>
  <c r="N124" i="6"/>
  <c r="N91" i="6"/>
  <c r="N59" i="6"/>
  <c r="O158" i="6" l="1"/>
  <c r="O124" i="6"/>
  <c r="O91" i="6"/>
  <c r="O29" i="6"/>
  <c r="O59" i="6"/>
  <c r="I160" i="6"/>
  <c r="J160" i="6"/>
  <c r="K160" i="6"/>
  <c r="L160" i="6"/>
  <c r="M160" i="6"/>
  <c r="Q59" i="6"/>
  <c r="D59" i="6"/>
  <c r="E59" i="6"/>
  <c r="G59" i="6"/>
  <c r="H59" i="6"/>
  <c r="I59" i="6"/>
  <c r="J59" i="6"/>
  <c r="K59" i="6"/>
  <c r="L59" i="6"/>
  <c r="M59" i="6"/>
  <c r="Q158" i="6"/>
  <c r="Q160" i="6" s="1"/>
  <c r="D158" i="6"/>
  <c r="E158" i="6"/>
  <c r="G158" i="6"/>
  <c r="G160" i="6" s="1"/>
  <c r="H158" i="6"/>
  <c r="H160" i="6" s="1"/>
  <c r="I158" i="6"/>
  <c r="J158" i="6"/>
  <c r="K158" i="6"/>
  <c r="L158" i="6"/>
  <c r="M158" i="6"/>
  <c r="I124" i="6"/>
  <c r="G124" i="6"/>
  <c r="I91" i="6"/>
  <c r="J91" i="6"/>
  <c r="G29" i="6"/>
  <c r="H29" i="6"/>
  <c r="Q124" i="6"/>
  <c r="D124" i="6"/>
  <c r="E124" i="6"/>
  <c r="H124" i="6"/>
  <c r="J124" i="6"/>
  <c r="K124" i="6"/>
  <c r="L124" i="6"/>
  <c r="M124" i="6"/>
  <c r="Q91" i="6"/>
  <c r="D91" i="6"/>
  <c r="E91" i="6"/>
  <c r="G91" i="6"/>
  <c r="H91" i="6"/>
  <c r="K91" i="6"/>
  <c r="L91" i="6"/>
  <c r="M91" i="6"/>
  <c r="Q29" i="6"/>
  <c r="D29" i="6"/>
  <c r="E29" i="6"/>
  <c r="I29" i="6"/>
  <c r="J29" i="6"/>
  <c r="K29" i="6"/>
  <c r="L29" i="6"/>
  <c r="M29" i="6"/>
  <c r="D6" i="7" l="1"/>
  <c r="E37" i="1"/>
  <c r="E39" i="1" s="1"/>
  <c r="C22" i="5"/>
  <c r="O160" i="6"/>
  <c r="D160" i="6"/>
  <c r="E160" i="6"/>
  <c r="H16" i="1" l="1"/>
  <c r="G31" i="1"/>
  <c r="G37" i="1"/>
  <c r="D14" i="7"/>
  <c r="F7" i="7"/>
  <c r="F8" i="7"/>
  <c r="F9" i="7"/>
  <c r="F10" i="7"/>
  <c r="F11" i="7"/>
  <c r="F12" i="7"/>
  <c r="F6" i="7"/>
  <c r="F15" i="7" l="1"/>
  <c r="F19" i="7" s="1"/>
  <c r="C16" i="5" s="1"/>
  <c r="H24" i="1"/>
  <c r="G59" i="1"/>
  <c r="G68" i="1"/>
  <c r="H76" i="1" s="1"/>
  <c r="G33" i="1"/>
  <c r="G34" i="1"/>
  <c r="G35" i="1"/>
  <c r="G36" i="1"/>
  <c r="G39" i="1" s="1"/>
  <c r="G32" i="1"/>
  <c r="H39" i="1" l="1"/>
  <c r="H61" i="1"/>
  <c r="H27" i="1"/>
  <c r="H78" i="1" l="1"/>
</calcChain>
</file>

<file path=xl/sharedStrings.xml><?xml version="1.0" encoding="utf-8"?>
<sst xmlns="http://schemas.openxmlformats.org/spreadsheetml/2006/main" count="1063" uniqueCount="801">
  <si>
    <t>Rental Truck</t>
  </si>
  <si>
    <t>Rental Equipment</t>
  </si>
  <si>
    <t>Gasoline for Rental Truck</t>
  </si>
  <si>
    <t>Qualtity Needed</t>
  </si>
  <si>
    <t>Cost Per Item</t>
  </si>
  <si>
    <t>25 gallons</t>
  </si>
  <si>
    <t xml:space="preserve">    Small Boxes</t>
  </si>
  <si>
    <t xml:space="preserve">   </t>
  </si>
  <si>
    <t>Other Supplies</t>
  </si>
  <si>
    <t xml:space="preserve">    Masking Tape</t>
  </si>
  <si>
    <t xml:space="preserve">    Boxes of Wrapping Paper</t>
  </si>
  <si>
    <t>Hammer</t>
  </si>
  <si>
    <t>Toolbox</t>
  </si>
  <si>
    <t>Pliers</t>
  </si>
  <si>
    <t>Larger Monkey Wrench</t>
  </si>
  <si>
    <t>May be needed to loosen gas line to stove/dryer.</t>
  </si>
  <si>
    <t>Used to help see behind furniture/TV's, etc.</t>
  </si>
  <si>
    <t>Household oil/penetrating oil</t>
  </si>
  <si>
    <t>Box cutters</t>
  </si>
  <si>
    <t>Other Equipment</t>
  </si>
  <si>
    <t>Floor mop</t>
  </si>
  <si>
    <t>Plastic garbage bags</t>
  </si>
  <si>
    <t>Clothes Line</t>
  </si>
  <si>
    <t>To tie off load in Truck</t>
  </si>
  <si>
    <t>Padlock and Key for Truck Door</t>
  </si>
  <si>
    <t>Make sure it fits through door handle</t>
  </si>
  <si>
    <t>Cooler with Water/Refreshments</t>
  </si>
  <si>
    <t>A few towels</t>
  </si>
  <si>
    <t>For the crew, especially on a hot day</t>
  </si>
  <si>
    <t>Straps</t>
  </si>
  <si>
    <t>For assistance moving furniture</t>
  </si>
  <si>
    <t>Ratchet Set</t>
  </si>
  <si>
    <t>Removing nails from walls while packing</t>
  </si>
  <si>
    <t>Disassemble/Assemble Furniture</t>
  </si>
  <si>
    <t>Spackling Compound</t>
  </si>
  <si>
    <t>To repair nail holes in walls</t>
  </si>
  <si>
    <t>Putty Knife</t>
  </si>
  <si>
    <t>To use with spackling compound</t>
  </si>
  <si>
    <t>Refrigerator Dolly</t>
  </si>
  <si>
    <t>Rent with the Truck</t>
  </si>
  <si>
    <t>Utility Dolly</t>
  </si>
  <si>
    <t>Use for moving stacks of boxes/rent with truck</t>
  </si>
  <si>
    <t>4 Wheel Dolly</t>
  </si>
  <si>
    <t>Step Ladder</t>
  </si>
  <si>
    <t>For throwing out discarded items while packing/unpacking</t>
  </si>
  <si>
    <t>Size Needed</t>
  </si>
  <si>
    <t>26 Foot Truck</t>
  </si>
  <si>
    <t>Where Obtain?</t>
  </si>
  <si>
    <t>U-Haul Center</t>
  </si>
  <si>
    <t>Gas Station Purchase</t>
  </si>
  <si>
    <t>U-Haul or Store</t>
  </si>
  <si>
    <t>U-Haul web or Friends</t>
  </si>
  <si>
    <t>Rental Trailer (if needed)</t>
  </si>
  <si>
    <t>Auto Trailer (if needed)</t>
  </si>
  <si>
    <t>Auto Dolly (if needed)</t>
  </si>
  <si>
    <t>$10/Box</t>
  </si>
  <si>
    <t>Rental Vehicles</t>
  </si>
  <si>
    <t>Labor</t>
  </si>
  <si>
    <t>$4/Roll</t>
  </si>
  <si>
    <t>Full Trailer</t>
  </si>
  <si>
    <t>2 Wheel Dolly</t>
  </si>
  <si>
    <t>Standard Aluminum Dolly</t>
  </si>
  <si>
    <t>Standard Metal Dolly</t>
  </si>
  <si>
    <t>Standard Wood Dolly</t>
  </si>
  <si>
    <t>$10/bag</t>
  </si>
  <si>
    <t>6 Cubic Feet</t>
  </si>
  <si>
    <t>4.5 Cubic Feet</t>
  </si>
  <si>
    <t>3 Cubic Feet</t>
  </si>
  <si>
    <t>Thick Black Tips</t>
  </si>
  <si>
    <t>Cost of Hotel Stay after Unload</t>
  </si>
  <si>
    <t>Destination Area Hotel</t>
  </si>
  <si>
    <t>1 Room</t>
  </si>
  <si>
    <t>2 Double Beds</t>
  </si>
  <si>
    <t xml:space="preserve">                                       Subtotal</t>
  </si>
  <si>
    <t xml:space="preserve">                                        Subtotal</t>
  </si>
  <si>
    <t xml:space="preserve">                                         Subtotal</t>
  </si>
  <si>
    <t xml:space="preserve">                                          Subtotal</t>
  </si>
  <si>
    <t xml:space="preserve">                                           Subtotal</t>
  </si>
  <si>
    <t>Refreshments - Loading Day</t>
  </si>
  <si>
    <t>Water/Soda/Ice/Snacks</t>
  </si>
  <si>
    <t>Store</t>
  </si>
  <si>
    <t>4 Hired Helpers, 2 Owners, 2 Friends = 8</t>
  </si>
  <si>
    <t>Crew of 8</t>
  </si>
  <si>
    <t>$5/person</t>
  </si>
  <si>
    <t>Lunch - Loading Day</t>
  </si>
  <si>
    <t>Subs</t>
  </si>
  <si>
    <t>$10/person</t>
  </si>
  <si>
    <t>Paper Towels</t>
  </si>
  <si>
    <t>Standard Rolls</t>
  </si>
  <si>
    <t>Bottle of Glass Cleaner</t>
  </si>
  <si>
    <t>Windex</t>
  </si>
  <si>
    <t>Household Cleaner</t>
  </si>
  <si>
    <t>Spic &amp; Span, etc.</t>
  </si>
  <si>
    <t>Plastic Bucket for Cleaning</t>
  </si>
  <si>
    <t xml:space="preserve">Standard </t>
  </si>
  <si>
    <t>Sponges for Cleaning</t>
  </si>
  <si>
    <t>Standard</t>
  </si>
  <si>
    <t>Tips for Hired Labor - Loading</t>
  </si>
  <si>
    <t>$20/Person</t>
  </si>
  <si>
    <t>Tips for Hired Labor - Unloading</t>
  </si>
  <si>
    <t>$10/Person</t>
  </si>
  <si>
    <t>Subtotals</t>
  </si>
  <si>
    <t>GRAND TOTAL</t>
  </si>
  <si>
    <t>Hired Helpers - Loading</t>
  </si>
  <si>
    <t>Hired Helpers - Unloading</t>
  </si>
  <si>
    <t>Strong and Young</t>
  </si>
  <si>
    <t>Flatten Boxes after unload, and other uses</t>
  </si>
  <si>
    <t>For cleaning while packing, moving furniture, move-out</t>
  </si>
  <si>
    <t>For cleaning furniture surfaces while packing/move-out</t>
  </si>
  <si>
    <t>Cleaning supplies/buckets/sponges/rags</t>
  </si>
  <si>
    <t>Check Box</t>
  </si>
  <si>
    <t>Packing Supplies</t>
  </si>
  <si>
    <t>Boxes</t>
  </si>
  <si>
    <t>Masking Tape for Boxes</t>
  </si>
  <si>
    <t>Markers for Boxes</t>
  </si>
  <si>
    <t>Bubble Wrap</t>
  </si>
  <si>
    <t>Wraping Paper for Dishes, etc.</t>
  </si>
  <si>
    <t>Padlock for Truck</t>
  </si>
  <si>
    <t>Long U-Shape</t>
  </si>
  <si>
    <t>U-Haul Center or Store</t>
  </si>
  <si>
    <t>Padlock for Trailer</t>
  </si>
  <si>
    <t>Regular</t>
  </si>
  <si>
    <t xml:space="preserve">    Moving Straps</t>
  </si>
  <si>
    <t>6 Feet Long</t>
  </si>
  <si>
    <t xml:space="preserve">To loosen nuts/bolts </t>
  </si>
  <si>
    <t>Various needs during disassembly/assembly</t>
  </si>
  <si>
    <t>Used for furniture disassembly/assembly</t>
  </si>
  <si>
    <t>See Cost Calculator to estimate quality and cost</t>
  </si>
  <si>
    <t xml:space="preserve">1 Roll </t>
  </si>
  <si>
    <t>Foldable Card Table</t>
  </si>
  <si>
    <t>Portable Radio</t>
  </si>
  <si>
    <t xml:space="preserve">Tool Box from Packing Phase </t>
  </si>
  <si>
    <t>For soothing background music while packing</t>
  </si>
  <si>
    <t>Always have it handy</t>
  </si>
  <si>
    <t>Keep it outdoors by the Truck for the moving crew</t>
  </si>
  <si>
    <t>For moving very heavy items/rent with truck</t>
  </si>
  <si>
    <t>Bags of Moving Blankets</t>
  </si>
  <si>
    <t>To cover and protect furniture/rent with truck</t>
  </si>
  <si>
    <t>Used to bundle table legs, other loose items</t>
  </si>
  <si>
    <t>Same Cleaning Supplies used for Pack and Unpack phase</t>
  </si>
  <si>
    <t>To keep all your packing materials in one place.  Also, to use for meals the final week before moving.</t>
  </si>
  <si>
    <t xml:space="preserve">To use with the card table.  </t>
  </si>
  <si>
    <t>Cooler(s)/Ice Packets</t>
  </si>
  <si>
    <t xml:space="preserve">Assumes a 250 mile one-way rental.  </t>
  </si>
  <si>
    <t>Insurance for Truck</t>
  </si>
  <si>
    <t>Insurance for Trailer</t>
  </si>
  <si>
    <t>Insurance for Auto Dolly</t>
  </si>
  <si>
    <t>Purpose:  To keep track of all the furniture and items that require disassembly, the tools used to disassemble, and the tools needed to re-assemble.</t>
  </si>
  <si>
    <t>Dining Room Table</t>
  </si>
  <si>
    <t>Table Top and 4 legs and Bolts</t>
  </si>
  <si>
    <t>Tools Needed</t>
  </si>
  <si>
    <t>Large flathead screwdriver</t>
  </si>
  <si>
    <t>Room</t>
  </si>
  <si>
    <t>Disassembled Pieces</t>
  </si>
  <si>
    <t>Reassembled Checkoff</t>
  </si>
  <si>
    <t>Kitchen Table</t>
  </si>
  <si>
    <t>Washing Machine</t>
  </si>
  <si>
    <t>Machine and Water Hoses</t>
  </si>
  <si>
    <t>Stove (Gas)</t>
  </si>
  <si>
    <t>Monkey Wrench/Large Crescent Wrench</t>
  </si>
  <si>
    <t>Stove and Gas flexible line</t>
  </si>
  <si>
    <t>Large Crescent Wrench</t>
  </si>
  <si>
    <t>Dryer (Gas)</t>
  </si>
  <si>
    <t>Dryer and Exhaust Tube</t>
  </si>
  <si>
    <t>Flathead Screwdriver</t>
  </si>
  <si>
    <t>Item</t>
  </si>
  <si>
    <t>Kitchen</t>
  </si>
  <si>
    <t>Laundry</t>
  </si>
  <si>
    <t>Dining Room</t>
  </si>
  <si>
    <t>Table Top, 4 legs, bolts</t>
  </si>
  <si>
    <t>Dining Room Hutch</t>
  </si>
  <si>
    <t>Kitchen Hutch</t>
  </si>
  <si>
    <t>Top and Bottom separated, connecting hardware</t>
  </si>
  <si>
    <t>Screwdriver</t>
  </si>
  <si>
    <t>Master Bed</t>
  </si>
  <si>
    <t>MBR</t>
  </si>
  <si>
    <t xml:space="preserve">None, or Plyers </t>
  </si>
  <si>
    <t>Master Chest of Drawers/Mirror</t>
  </si>
  <si>
    <t>Chest of Drawers, Mirror Removed, 2 mirror supports, 6 screws</t>
  </si>
  <si>
    <t>Kid Room 1 Bed</t>
  </si>
  <si>
    <t>Kid Room 1</t>
  </si>
  <si>
    <t>Headboard, Endboard, 2 rails, 3 or 4 bedslats,  mattress, boxspring</t>
  </si>
  <si>
    <t>Kid Room 2 Bunkbeds</t>
  </si>
  <si>
    <t>Kid Room 2</t>
  </si>
  <si>
    <t>2 headboards, 2 end boards, 2 sets of 2 rails, 8 bed slats, 2 mattresses, 2 box springs, Hex hardware</t>
  </si>
  <si>
    <t>Alan Wrench for hex bolts</t>
  </si>
  <si>
    <t>Kid Room 3 Bed</t>
  </si>
  <si>
    <t>Kid Room 3</t>
  </si>
  <si>
    <t>Coffee Table</t>
  </si>
  <si>
    <t>Living Room</t>
  </si>
  <si>
    <t>Table top and 4 legs and Bolts/wingnuts</t>
  </si>
  <si>
    <t>Plyers</t>
  </si>
  <si>
    <t>5 shelve Bookcase</t>
  </si>
  <si>
    <t>Case and 4 shelves, 12 mounting barckets</t>
  </si>
  <si>
    <t>Computer</t>
  </si>
  <si>
    <t>Computer Tower, Monitior, Mouse, Keyboard, external speakers, power cords, electrical strip</t>
  </si>
  <si>
    <t>None, or small screwdriver</t>
  </si>
  <si>
    <t>2 Bedside Lamps</t>
  </si>
  <si>
    <t>2 lamps, 2 shades, 2 bulbs, screw to hold shades to lamp</t>
  </si>
  <si>
    <t>none or Plyers</t>
  </si>
  <si>
    <t>Lawnmower</t>
  </si>
  <si>
    <t>Garage</t>
  </si>
  <si>
    <t>Mower, Handle, 2 wingnuts</t>
  </si>
  <si>
    <t>Planned Move-Out Date</t>
  </si>
  <si>
    <t>Calculate Miles between current and new Address</t>
  </si>
  <si>
    <t>Estimating Size of Move</t>
  </si>
  <si>
    <t>Utility/Laundry Room</t>
  </si>
  <si>
    <t>Bathroom 1 - Downstairs</t>
  </si>
  <si>
    <t>Front Entry - Closets</t>
  </si>
  <si>
    <t>Master Bed Room #1</t>
  </si>
  <si>
    <t>Bedroom #2</t>
  </si>
  <si>
    <t>Bedroom #3</t>
  </si>
  <si>
    <t>Bedroom #4</t>
  </si>
  <si>
    <t>Master Bathroom #2</t>
  </si>
  <si>
    <t>Bathroom #3 - Upstairs</t>
  </si>
  <si>
    <t>Finished Basement</t>
  </si>
  <si>
    <t>Unfinished Basement</t>
  </si>
  <si>
    <t>Storage Shed</t>
  </si>
  <si>
    <t>Dishpack Box</t>
  </si>
  <si>
    <t>Large Box</t>
  </si>
  <si>
    <t>Medium Box</t>
  </si>
  <si>
    <t>Purpose:  To Estimate How Much Furniture and  Boxes will be moved, and translate into Total Cubic Feet to Order Truck, Rental Equipment, and Boxes</t>
  </si>
  <si>
    <t>Refrigerator</t>
  </si>
  <si>
    <t>Stove</t>
  </si>
  <si>
    <t>Hutch with Plates</t>
  </si>
  <si>
    <t>6 Chairs</t>
  </si>
  <si>
    <t>Pots and Pans</t>
  </si>
  <si>
    <t>Silverware, Cups, Glasses</t>
  </si>
  <si>
    <t>Misc Drawer/Cabinet Items</t>
  </si>
  <si>
    <t>Hutch with Plates/Glasses</t>
  </si>
  <si>
    <t>Wall Hangings (4)</t>
  </si>
  <si>
    <t>Sofa</t>
  </si>
  <si>
    <t>Overstuffed Chair 1</t>
  </si>
  <si>
    <t>Overstuffed Chair 2</t>
  </si>
  <si>
    <t>End Tables (2)</t>
  </si>
  <si>
    <t>Book Shelf Unit</t>
  </si>
  <si>
    <t>Lamps &amp; Shades (4)</t>
  </si>
  <si>
    <t>Misc Items for boxes</t>
  </si>
  <si>
    <t>Washer</t>
  </si>
  <si>
    <t>Dryer</t>
  </si>
  <si>
    <t>Coats</t>
  </si>
  <si>
    <t>Misc Gloves/hats</t>
  </si>
  <si>
    <t>Winter Boots</t>
  </si>
  <si>
    <t>Bed Headboard</t>
  </si>
  <si>
    <t>Bed Footboard</t>
  </si>
  <si>
    <t>Chest of Drawers</t>
  </si>
  <si>
    <t>Dresser</t>
  </si>
  <si>
    <t>Large Mirror for Dresser</t>
  </si>
  <si>
    <t>Dad's Closet Clothes</t>
  </si>
  <si>
    <t>Mom's Closet Clothes</t>
  </si>
  <si>
    <t>Large Screen T.V.</t>
  </si>
  <si>
    <t>T.V. Stand</t>
  </si>
  <si>
    <t>Formal Living Room</t>
  </si>
  <si>
    <t>Large Boxes</t>
  </si>
  <si>
    <t>Medium Boxes</t>
  </si>
  <si>
    <t>Small (Book) Boxes</t>
  </si>
  <si>
    <t>Book Shelves (2) Units</t>
  </si>
  <si>
    <t>Books from Shelves</t>
  </si>
  <si>
    <t>Boxed Items</t>
  </si>
  <si>
    <t>Bunk Beds - 2 Headboards</t>
  </si>
  <si>
    <t>Bunk Beds - 2 Footboards</t>
  </si>
  <si>
    <t>(2) sets of Siderails</t>
  </si>
  <si>
    <t>(8) bed slats</t>
  </si>
  <si>
    <t>Dresser #1</t>
  </si>
  <si>
    <t>Dresser #2</t>
  </si>
  <si>
    <t>Cost of Hotel, Drive to Destination</t>
  </si>
  <si>
    <t>Optional depending on drive duration</t>
  </si>
  <si>
    <t>1 Headboard</t>
  </si>
  <si>
    <t>1 Footboard</t>
  </si>
  <si>
    <t>Metal side rails - pair</t>
  </si>
  <si>
    <t>3 bed slats</t>
  </si>
  <si>
    <t>Closet Clothes</t>
  </si>
  <si>
    <t>2 End Tables for Bed</t>
  </si>
  <si>
    <t>lawn mower</t>
  </si>
  <si>
    <t>Garden Tools</t>
  </si>
  <si>
    <t>Large Screen TV</t>
  </si>
  <si>
    <t>Ping Pong Table</t>
  </si>
  <si>
    <t>2 overstuffed chairs</t>
  </si>
  <si>
    <t>Misc Items for Boxes</t>
  </si>
  <si>
    <t>Lamps and Shades (4)</t>
  </si>
  <si>
    <t>Lamps and Shades (2)</t>
  </si>
  <si>
    <t>Desk and Chair</t>
  </si>
  <si>
    <t>Front Porch/Rear Deck</t>
  </si>
  <si>
    <t>Work bench</t>
  </si>
  <si>
    <t>(4) Metal Storage Shelve Units</t>
  </si>
  <si>
    <t>Outdoor Table &amp; Umbrella</t>
  </si>
  <si>
    <t>6 outdoor chairs for table</t>
  </si>
  <si>
    <t>2 outdoor chairs with pads</t>
  </si>
  <si>
    <t>1 lounge chair with pad</t>
  </si>
  <si>
    <t>Large Ladder (30 Foot)</t>
  </si>
  <si>
    <t>Portable Air Compressor</t>
  </si>
  <si>
    <t>Snow Thrower</t>
  </si>
  <si>
    <t>Load first along side of truck</t>
  </si>
  <si>
    <t>Est Gallons of Gas at 10 Miles/Gallon</t>
  </si>
  <si>
    <t>Family Room</t>
  </si>
  <si>
    <t>Barbecue Grill &amp; Popane Tank</t>
  </si>
  <si>
    <t>TV Room</t>
  </si>
  <si>
    <t>TV, and Wall Mount Unit with 4 Screws</t>
  </si>
  <si>
    <t>Screwdriver, Level, Drill &amp; Bit</t>
  </si>
  <si>
    <t>Flat Screen TV Wall Mount #2</t>
  </si>
  <si>
    <t>Basement</t>
  </si>
  <si>
    <t>Flat Screen TV Wall Mount #1</t>
  </si>
  <si>
    <t>T.V./Rec Room</t>
  </si>
  <si>
    <t>Bubble Wrap for Hutch</t>
  </si>
  <si>
    <t>Appliance Dolly</t>
  </si>
  <si>
    <t>Small Boxes</t>
  </si>
  <si>
    <t>Estimated No.</t>
  </si>
  <si>
    <t>of Boxes</t>
  </si>
  <si>
    <t>Cubic Feet/Box</t>
  </si>
  <si>
    <t>Total Cubic Feet Est.</t>
  </si>
  <si>
    <t>Grand Wardrobe Boxes</t>
  </si>
  <si>
    <t>Ex. Large Boxes</t>
  </si>
  <si>
    <t>Ex Large Box</t>
  </si>
  <si>
    <t>Small Box</t>
  </si>
  <si>
    <t>Total Box Cubic Feet</t>
  </si>
  <si>
    <t>Furniture Cubic Feet</t>
  </si>
  <si>
    <t>Grand Total</t>
  </si>
  <si>
    <t>Queen Mattress</t>
  </si>
  <si>
    <t>Queen Boxspring</t>
  </si>
  <si>
    <t>2 Twin Mattresses</t>
  </si>
  <si>
    <t>2 Twin Box Springs</t>
  </si>
  <si>
    <t>1 Full Mattress</t>
  </si>
  <si>
    <t>1 Full Boxspring</t>
  </si>
  <si>
    <t>1 Twin Mattress</t>
  </si>
  <si>
    <t>1 Twin Boxspring</t>
  </si>
  <si>
    <t>Plastic Mattress Cover</t>
  </si>
  <si>
    <t>1 Plastic Full Mattress Bag</t>
  </si>
  <si>
    <t>1 Plastic Twin Mattress Bag</t>
  </si>
  <si>
    <t>Tool Bench</t>
  </si>
  <si>
    <t>Table Saw</t>
  </si>
  <si>
    <t>Book Shelves</t>
  </si>
  <si>
    <t>Total Number of Boxes</t>
  </si>
  <si>
    <t>Lamps &amp; Shades (2)</t>
  </si>
  <si>
    <t>Planned Move-In Date</t>
  </si>
  <si>
    <t>Extra Large Boxes</t>
  </si>
  <si>
    <t>5" Roll of stretch wrap</t>
  </si>
  <si>
    <t xml:space="preserve"> Extra Large Boxes</t>
  </si>
  <si>
    <t xml:space="preserve">    Large Boxes </t>
  </si>
  <si>
    <t xml:space="preserve">    Medium Boxes</t>
  </si>
  <si>
    <t xml:space="preserve">    Grand Wordrobe Boxes</t>
  </si>
  <si>
    <t>9.4 Cubic Feet</t>
  </si>
  <si>
    <t>5.2 Cubic Feet</t>
  </si>
  <si>
    <t>1.5 Cubic Feet</t>
  </si>
  <si>
    <t>1 Box = 200 Sheets</t>
  </si>
  <si>
    <t>$3/Pkg</t>
  </si>
  <si>
    <t>2 Markers/Pkg, and Knife</t>
  </si>
  <si>
    <t>$6/Roll</t>
  </si>
  <si>
    <t>5" x 1,000 feet</t>
  </si>
  <si>
    <t>10 lb box, 200 sheets/box</t>
  </si>
  <si>
    <t>55 yard roll</t>
  </si>
  <si>
    <t>Carpet Protectors</t>
  </si>
  <si>
    <t>2 inch Wide Rolls</t>
  </si>
  <si>
    <t>$25/pair</t>
  </si>
  <si>
    <t xml:space="preserve">    Carpet Film Protectors</t>
  </si>
  <si>
    <t>24" x 50 foot roll</t>
  </si>
  <si>
    <t>Safe move</t>
  </si>
  <si>
    <t>1 policy</t>
  </si>
  <si>
    <t xml:space="preserve">    Appliance Dolly</t>
  </si>
  <si>
    <t xml:space="preserve">    2-Wheel Utility Dolly</t>
  </si>
  <si>
    <t xml:space="preserve">    4 Wheel Furniture Dolly</t>
  </si>
  <si>
    <t>12 Pads per Bag</t>
  </si>
  <si>
    <t>120 pads at 12 to a Bag</t>
  </si>
  <si>
    <t>U-Haul Environmental Fee</t>
  </si>
  <si>
    <t>N/A</t>
  </si>
  <si>
    <t>Fee Assessed per Move by Uhaul</t>
  </si>
  <si>
    <t>Optional, but recommended!</t>
  </si>
  <si>
    <t>Wrap lamps in blankets</t>
  </si>
  <si>
    <t xml:space="preserve">Bubble Wrap </t>
  </si>
  <si>
    <t>Bed Railings</t>
  </si>
  <si>
    <t>Bed Slats</t>
  </si>
  <si>
    <t>8 Chairs</t>
  </si>
  <si>
    <t>U.S. Mail</t>
  </si>
  <si>
    <t>Local Post Office</t>
  </si>
  <si>
    <t>Electric Company</t>
  </si>
  <si>
    <t>Call to arrange last day of billing, and to provide new address for final bill</t>
  </si>
  <si>
    <t>Natural Gas Compnay</t>
  </si>
  <si>
    <t xml:space="preserve">Call to arrange last day of service, determine if equipment needs to be </t>
  </si>
  <si>
    <t>returned, and where.  Provide new address for final bill</t>
  </si>
  <si>
    <t>Phone Service (if separate)</t>
  </si>
  <si>
    <t xml:space="preserve">If VoiP service (Vonage), determine if router needs to be returned, or used </t>
  </si>
  <si>
    <t xml:space="preserve">Newspaper delivery </t>
  </si>
  <si>
    <t>Arrange final day of delivery, provide new address for final bill.</t>
  </si>
  <si>
    <t>Some private services require return of large garbage cans.</t>
  </si>
  <si>
    <t>Provide new address for final bill.</t>
  </si>
  <si>
    <t>Water Department.</t>
  </si>
  <si>
    <t>Call to arrange last day of service, and to shut off water.</t>
  </si>
  <si>
    <t>Electric Service</t>
  </si>
  <si>
    <t>Contact several weeks prior to move in.  Arrange to have service turned on</t>
  </si>
  <si>
    <t>for move-in day.</t>
  </si>
  <si>
    <t>(Must have for move in day)</t>
  </si>
  <si>
    <t>Complete Change of Address Form a few weeks before move-out.</t>
  </si>
  <si>
    <t>Totals</t>
  </si>
  <si>
    <t>4*3 hours/each= 12 hours X $20/hour</t>
  </si>
  <si>
    <t>Natural Gas Service</t>
  </si>
  <si>
    <t>Telephone Service</t>
  </si>
  <si>
    <t>Garbage Pick-Up</t>
  </si>
  <si>
    <t>Newspaper Delivery</t>
  </si>
  <si>
    <t>U.S. Mail Delivery</t>
  </si>
  <si>
    <t xml:space="preserve">Other Supplies Needed </t>
  </si>
  <si>
    <t>Carpet Film Protectors (Roll)</t>
  </si>
  <si>
    <t>Insurance for Auto Trailer</t>
  </si>
  <si>
    <t>6" Roll of Plastic Stretch Wrap</t>
  </si>
  <si>
    <t>For cleaning glass surfaces while packing</t>
  </si>
  <si>
    <t>Padlock for trailer (if trailer needed)</t>
  </si>
  <si>
    <t>Standard Size</t>
  </si>
  <si>
    <t>cover carpets in high traffic areas</t>
  </si>
  <si>
    <t>Portable Card Table /chairs</t>
  </si>
  <si>
    <t>To keep your tools and supplies in one place, and so they don't get loaded on the truck by accident!</t>
  </si>
  <si>
    <t>Plastic sandwich bags</t>
  </si>
  <si>
    <t>One-way rental 250 miles</t>
  </si>
  <si>
    <t>Used to protect fine furniture surfaces</t>
  </si>
  <si>
    <t>Rental Items - See 'Cost Calculator' Tab for prices</t>
  </si>
  <si>
    <t>Your Personal Items - Add Any Items to cost Calculator that you do not already own</t>
  </si>
  <si>
    <t xml:space="preserve">    Clothes line</t>
  </si>
  <si>
    <t>Refreshments - Unloading Day</t>
  </si>
  <si>
    <t>Lock for Truck</t>
  </si>
  <si>
    <t>Lock for Trailer</t>
  </si>
  <si>
    <t>Household Furniture Inventory</t>
  </si>
  <si>
    <t>Number of furniture pads to rent                                  from Inventory Checklist (Tab #2)</t>
  </si>
  <si>
    <t>Number of Boxes to Purchase                                      from  Inventory Checklist (Tab #2)</t>
  </si>
  <si>
    <t>Garbage Pick Up (if private service)</t>
  </si>
  <si>
    <t>Cable T.V./Internet Service</t>
  </si>
  <si>
    <t>Box Markers and Knife Set</t>
  </si>
  <si>
    <t>Metal Shelf Units (2)</t>
  </si>
  <si>
    <t>2 Twin Mattress Bags</t>
  </si>
  <si>
    <t>Special Equipment</t>
  </si>
  <si>
    <t>Tape Measure</t>
  </si>
  <si>
    <t>Use to measure door openings, large furniture</t>
  </si>
  <si>
    <t>Loading Bed Length</t>
  </si>
  <si>
    <t>Loading Capacity</t>
  </si>
  <si>
    <t>in Cubic Feet</t>
  </si>
  <si>
    <t>Loading Weight</t>
  </si>
  <si>
    <t>in pounds</t>
  </si>
  <si>
    <t>20 Foot Truck</t>
  </si>
  <si>
    <t>Type of Box</t>
  </si>
  <si>
    <t>(Cubic Feet)</t>
  </si>
  <si>
    <t>To Tie Down Load in Truck</t>
  </si>
  <si>
    <t>4*6 hours/each= 24 hours X $25/hour</t>
  </si>
  <si>
    <t>To keep hardware together from disassembled furniture</t>
  </si>
  <si>
    <t>Foldable Chair(s)</t>
  </si>
  <si>
    <t>May be needed to loosen rusted nuts/bolts on furniture/appliances.</t>
  </si>
  <si>
    <t>To store food from refrigerator and freezer while cleaning fridge prior to move.</t>
  </si>
  <si>
    <t xml:space="preserve">   Move out address - </t>
  </si>
  <si>
    <t xml:space="preserve">   21 Pine Street, Buffalo, NY 14221</t>
  </si>
  <si>
    <t xml:space="preserve">   Move in address - </t>
  </si>
  <si>
    <t xml:space="preserve">   100 Main Street, Utica NY  15555</t>
  </si>
  <si>
    <t xml:space="preserve">   Utility Dolly</t>
  </si>
  <si>
    <t xml:space="preserve">   4 Wheel Furniture Dolly</t>
  </si>
  <si>
    <t>Rent with Truck</t>
  </si>
  <si>
    <t>Will you be moving an appliance? - Yes</t>
  </si>
  <si>
    <t>Appliance Dolly/Rent</t>
  </si>
  <si>
    <t>Other Key Dates:</t>
  </si>
  <si>
    <t>Rental Truck Pick Up Date</t>
  </si>
  <si>
    <t>Drive from Buffalo to Utica</t>
  </si>
  <si>
    <t>Hotel Overnight in Utica</t>
  </si>
  <si>
    <t>Unload in Utica</t>
  </si>
  <si>
    <t>Unpacking Day</t>
  </si>
  <si>
    <t xml:space="preserve">    3120 S. Orchard Park Rd</t>
  </si>
  <si>
    <t xml:space="preserve">    West Seneca, NY 14224</t>
  </si>
  <si>
    <t xml:space="preserve">    U-Haul of Utica</t>
  </si>
  <si>
    <t xml:space="preserve">    430 Lomond Pl</t>
  </si>
  <si>
    <t xml:space="preserve">    Utica, NY 13502</t>
  </si>
  <si>
    <t>Finish  Packing Target Date</t>
  </si>
  <si>
    <t>Change clothes after loading.  Change of clothes for next day.</t>
  </si>
  <si>
    <t>Allan Wrenches</t>
  </si>
  <si>
    <t>Crescent Wrench</t>
  </si>
  <si>
    <t>Flashlights/Maglight's</t>
  </si>
  <si>
    <t>Credit Card Name</t>
  </si>
  <si>
    <t>American Express</t>
  </si>
  <si>
    <t>Mastercard</t>
  </si>
  <si>
    <t>Citicard Visa</t>
  </si>
  <si>
    <t>Marriott Rewards Visa</t>
  </si>
  <si>
    <t>AAA Annual Membership</t>
  </si>
  <si>
    <t>Date Pmt Due</t>
  </si>
  <si>
    <t>Allstate Auto Insurance</t>
  </si>
  <si>
    <t>Frequency</t>
  </si>
  <si>
    <t>Annual</t>
  </si>
  <si>
    <t>Monthly</t>
  </si>
  <si>
    <t>Consumer Reports Magazine</t>
  </si>
  <si>
    <t>For washing linoleum floor surfaces - packing and move out</t>
  </si>
  <si>
    <t>Suit case with change of clothes and overnight clothes/toiletries</t>
  </si>
  <si>
    <t xml:space="preserve">Change Address on </t>
  </si>
  <si>
    <t>Credit Card Website</t>
  </si>
  <si>
    <t>Change Credit Card</t>
  </si>
  <si>
    <t>Address for Auto Pmt.</t>
  </si>
  <si>
    <t xml:space="preserve">Purpose:  Update Credit Cards with NEW Address. Ensure that web sites are updated with NEW adrress for credit cards used </t>
  </si>
  <si>
    <t>for automated payments.</t>
  </si>
  <si>
    <t>Unpacking Day - Start</t>
  </si>
  <si>
    <t>Unpacking - Target End</t>
  </si>
  <si>
    <t>(Weekend BEFORE Move Out)</t>
  </si>
  <si>
    <t>Initial Arrangements to Disconnect Service</t>
  </si>
  <si>
    <t>Follow Up Call</t>
  </si>
  <si>
    <t>For Confirmation</t>
  </si>
  <si>
    <t xml:space="preserve">Disconnect Utility Checklist </t>
  </si>
  <si>
    <t>Contact Information</t>
  </si>
  <si>
    <t xml:space="preserve">New Utility Connections </t>
  </si>
  <si>
    <t>Initial Arrangements to Connect Service</t>
  </si>
  <si>
    <t>NYS Electric and Gas</t>
  </si>
  <si>
    <t>Customer Service:</t>
  </si>
  <si>
    <t>800-234-5678</t>
  </si>
  <si>
    <t>(Add here)</t>
  </si>
  <si>
    <t>NYS Electric and Gas:           800-123-4567</t>
  </si>
  <si>
    <t>Time Warner:                            877-345-7421</t>
  </si>
  <si>
    <t>Vonage                                         888-345-5566</t>
  </si>
  <si>
    <t>Erie County Water Dept         716-334-6577</t>
  </si>
  <si>
    <t>Cell Phone Service</t>
  </si>
  <si>
    <t>Verizon                                          800-997-4467</t>
  </si>
  <si>
    <t>Call to update address</t>
  </si>
  <si>
    <t>Account Number</t>
  </si>
  <si>
    <t>1234-55-7768</t>
  </si>
  <si>
    <t>99-44-3221</t>
  </si>
  <si>
    <t>5539475-23</t>
  </si>
  <si>
    <t>at new location.  Arrange last day of service, provide new address.</t>
  </si>
  <si>
    <t>Buffalo News</t>
  </si>
  <si>
    <t xml:space="preserve"> call office</t>
  </si>
  <si>
    <t>XYZ-4325</t>
  </si>
  <si>
    <t>716-722-4432</t>
  </si>
  <si>
    <t>Utica Water Department</t>
  </si>
  <si>
    <t>New Account Number:</t>
  </si>
  <si>
    <t>Vonage</t>
  </si>
  <si>
    <t xml:space="preserve">Needed for </t>
  </si>
  <si>
    <t>Target</t>
  </si>
  <si>
    <t xml:space="preserve">Target </t>
  </si>
  <si>
    <t>Transfer without</t>
  </si>
  <si>
    <t>Interrpution</t>
  </si>
  <si>
    <t>Interruption</t>
  </si>
  <si>
    <t>Verizon Fios</t>
  </si>
  <si>
    <t>Cable T.V./Ineternet Service</t>
  </si>
  <si>
    <t>Confirm start of delivery for new address</t>
  </si>
  <si>
    <t>Confirm new address, continuation of service.</t>
  </si>
  <si>
    <t>Utica Sun Times</t>
  </si>
  <si>
    <t>Confirm statr of delivery at new address</t>
  </si>
  <si>
    <t>Town of Utica</t>
  </si>
  <si>
    <t>Confirm day or days of pick-up</t>
  </si>
  <si>
    <t>Arrange for installation shortly after move in.</t>
  </si>
  <si>
    <t>(Avoid installation same day as move in)</t>
  </si>
  <si>
    <t xml:space="preserve">Verizon </t>
  </si>
  <si>
    <t>Contact several weeks prior to move in.  Arrange to have service turned on for move in day.</t>
  </si>
  <si>
    <t>Any Automated Payments?</t>
  </si>
  <si>
    <t>`</t>
  </si>
  <si>
    <t>U-Haul</t>
  </si>
  <si>
    <t>Screwdrivers - philips head and slotted</t>
  </si>
  <si>
    <t>Vacuum cleaner/shop vacuum</t>
  </si>
  <si>
    <t>Glass cleaner and paper towels</t>
  </si>
  <si>
    <t>Linen Closet</t>
  </si>
  <si>
    <t>Top and Bottom Separated, shelves removed, Connecting hardware taped inside drawer, bottom hutch.</t>
  </si>
  <si>
    <t>TAB 6:  Tools and Supplies Needed for Loading and Unloading</t>
  </si>
  <si>
    <t>TAB 1: MASTER PLANNING CHEKLIST</t>
  </si>
  <si>
    <t>TAB 10: KEY MOVING DATES TIMELINE</t>
  </si>
  <si>
    <t xml:space="preserve"> Grand Ward. Box</t>
  </si>
  <si>
    <t>Hanging Clothes in Closet</t>
  </si>
  <si>
    <t>Box Totals</t>
  </si>
  <si>
    <t>Cover with blankets</t>
  </si>
  <si>
    <t>Bubble Wrap/Original Box</t>
  </si>
  <si>
    <t>Week 1 Packing</t>
  </si>
  <si>
    <t>Week 1 Subtotals</t>
  </si>
  <si>
    <t>Week 2 Subtotals</t>
  </si>
  <si>
    <t>WEEK 3 Packing</t>
  </si>
  <si>
    <t>WEEK 2 Packing</t>
  </si>
  <si>
    <t>Week 3 Subtotals</t>
  </si>
  <si>
    <t>Week 4 Subtotals</t>
  </si>
  <si>
    <t>WEEK 4 Packing</t>
  </si>
  <si>
    <t>Week 5 Subtotals</t>
  </si>
  <si>
    <t>WEEK 5 Packing</t>
  </si>
  <si>
    <t>2 Pair (4 straps)</t>
  </si>
  <si>
    <t>(Record from end of Web Site Session)</t>
  </si>
  <si>
    <t>FB1DF552</t>
  </si>
  <si>
    <t>Dimensions</t>
  </si>
  <si>
    <t>Length x Width x Height</t>
  </si>
  <si>
    <t>26'5" x 7'8" x 8'3"</t>
  </si>
  <si>
    <t>19'6" x 7'8" x 7'2"</t>
  </si>
  <si>
    <t>14'6" x 7'8" x 7'2"</t>
  </si>
  <si>
    <t>Cargo Door Opening - 26' Truck:  7'3" Wide x 6'10" High</t>
  </si>
  <si>
    <t>TAB 11: CREDIT CARD UPDATES</t>
  </si>
  <si>
    <t>TAB 8: UTILITY CHECKLIST</t>
  </si>
  <si>
    <t>TAB 7: FURNITURE  DISASSEMBLE  &amp; REASSEMBLE  CHECKLIST</t>
  </si>
  <si>
    <t xml:space="preserve">TAB 5: Tools and Equipment Needed for Packing and Unpacking </t>
  </si>
  <si>
    <t>TAB 4: MOVING  COST  CALCULATOR</t>
  </si>
  <si>
    <t>TAB 2: FURNITURE INVENTORY CHECKLIST</t>
  </si>
  <si>
    <t>TAB 3: TOTAL CUBIC FEET ESTIMATE - BOXES AND FURNITURE</t>
  </si>
  <si>
    <t>Furniture Cubic Feet Estimate (From Tab 2)</t>
  </si>
  <si>
    <t>Mirror Box</t>
  </si>
  <si>
    <t>Dresser Mirror</t>
  </si>
  <si>
    <t>Mirror Boxes</t>
  </si>
  <si>
    <t>(3) Bicycles</t>
  </si>
  <si>
    <t>Original Box</t>
  </si>
  <si>
    <t>Trailer Sizes and Capacities</t>
  </si>
  <si>
    <t>6' x 12' Cargo Trailer</t>
  </si>
  <si>
    <t>5' x 10' Cargo Trailer</t>
  </si>
  <si>
    <t>5' x 8' Cargo Trailer</t>
  </si>
  <si>
    <t>4' x 8' Cargo Trailer</t>
  </si>
  <si>
    <t>5 Cubic Feet</t>
  </si>
  <si>
    <t>14 Cubic Feet</t>
  </si>
  <si>
    <t xml:space="preserve">U-Haul </t>
  </si>
  <si>
    <t xml:space="preserve">    Mirror Boxes</t>
  </si>
  <si>
    <t>$3/gallon</t>
  </si>
  <si>
    <t>$3 gallon x 250 miles at 10 miles/gallon = 25 gallons</t>
  </si>
  <si>
    <t xml:space="preserve">   Mirror Boxes</t>
  </si>
  <si>
    <t xml:space="preserve">4 Part </t>
  </si>
  <si>
    <t>5' x 8' Foot Trailer</t>
  </si>
  <si>
    <t>Trailer Size: 5' x 8' - 208 Cubic Ft</t>
  </si>
  <si>
    <t>Other Personal</t>
  </si>
  <si>
    <t>TAB 12:  MOVING FILE Checklist</t>
  </si>
  <si>
    <t>Check</t>
  </si>
  <si>
    <t>Folder with Pad of Paper and Pen</t>
  </si>
  <si>
    <t>Printouts of Other Moving Templates:</t>
  </si>
  <si>
    <t>2 versions, Initial Estimate &amp; Final Count</t>
  </si>
  <si>
    <t>2 versions, Initial Estimate &amp; Final Costs</t>
  </si>
  <si>
    <t>Driving Directions to Destination</t>
  </si>
  <si>
    <t>Printout Garman or AAA Trip Tik</t>
  </si>
  <si>
    <t>For Loading Day help</t>
  </si>
  <si>
    <t>For Unloading Day help</t>
  </si>
  <si>
    <t>Business Card of UHAUL Center Mgr. - Loading City</t>
  </si>
  <si>
    <t>U-Haul Center - Destination City contact sheet</t>
  </si>
  <si>
    <t>U-Haul Rental Contract (Fold Up Jacket)</t>
  </si>
  <si>
    <t>Copies of Final Meter Readings</t>
  </si>
  <si>
    <t>Gas, Electric, Water</t>
  </si>
  <si>
    <t>Notes</t>
  </si>
  <si>
    <t>Tab 1. Planning Checklist</t>
  </si>
  <si>
    <t xml:space="preserve">Tab 2. Furniture Inventory </t>
  </si>
  <si>
    <t>Tab 3. Total Cubic Feet</t>
  </si>
  <si>
    <t>Tab 4 . Cost Calculator</t>
  </si>
  <si>
    <t>Tab 5. Tools Needed for Packing and Unpacking</t>
  </si>
  <si>
    <t>Tab 6. Tools Needed for Loading and Unloading</t>
  </si>
  <si>
    <t>Tab 7. Furniture Disassemble and Reassemble Checklist</t>
  </si>
  <si>
    <t>Tab 8. Utilities Checklist</t>
  </si>
  <si>
    <t>Tab 10. Key Moving Dates</t>
  </si>
  <si>
    <t>Tab 11. Credit Card updates</t>
  </si>
  <si>
    <t>Names and Phone Numbers of Loading Helpers</t>
  </si>
  <si>
    <t>Names and Phone Numbers of Unloading Helpers</t>
  </si>
  <si>
    <t>Hotel Reservation Print Outs/ Directions</t>
  </si>
  <si>
    <t>Mover's Stretch Plastic Wrap - 5"</t>
  </si>
  <si>
    <t>1 to 9 boxes = $2.45   10+ = $2.11</t>
  </si>
  <si>
    <t>4 Piece Box</t>
  </si>
  <si>
    <t>1 to 24 boxes = $ 0.99   25+ = $ 0.73</t>
  </si>
  <si>
    <t>1 to 19 boxes = $1.35   20+ = $1.16</t>
  </si>
  <si>
    <t>1 to 14 boxes = $1.70   15+ = $1.39</t>
  </si>
  <si>
    <t>48" x 72"</t>
  </si>
  <si>
    <t>U-Haul Store</t>
  </si>
  <si>
    <t xml:space="preserve">    Paper Moving Pads - 20</t>
  </si>
  <si>
    <t>$5.10/Pkg</t>
  </si>
  <si>
    <t>Paper Pads</t>
  </si>
  <si>
    <t xml:space="preserve">Total </t>
  </si>
  <si>
    <t>Plan Move (Up to 2 Weeks)</t>
  </si>
  <si>
    <t xml:space="preserve">    Plastic Mattress Bags - with handles</t>
  </si>
  <si>
    <t>Queen</t>
  </si>
  <si>
    <t>$16/bag</t>
  </si>
  <si>
    <t xml:space="preserve">    Plastic Mattress Bags - no handle</t>
  </si>
  <si>
    <t>Twin</t>
  </si>
  <si>
    <t>$4/bag</t>
  </si>
  <si>
    <t>Dinner Expense</t>
  </si>
  <si>
    <t>Destination City</t>
  </si>
  <si>
    <t>Mid way or Destination</t>
  </si>
  <si>
    <t>Restaurant/Hotel</t>
  </si>
  <si>
    <t>Destination</t>
  </si>
  <si>
    <t>Restaurant</t>
  </si>
  <si>
    <t>Packing Timeframe</t>
  </si>
  <si>
    <t>Actual No.</t>
  </si>
  <si>
    <t>TAB 3: TOTAL CUBIC FEET ACTUAL - BOXES AND FURNITURE</t>
  </si>
  <si>
    <t>U-Haul Rental Receipt</t>
  </si>
  <si>
    <t>Hotel Receipts</t>
  </si>
  <si>
    <t>Receipts for Box and Supplies Purchases</t>
  </si>
  <si>
    <t>Receipts for Labor, Load and Unload</t>
  </si>
  <si>
    <t>Receipts for Tolls (Rental Truck and Family Car)</t>
  </si>
  <si>
    <t>Gasoline Receipts - Truck Fill ups/Family Car</t>
  </si>
  <si>
    <t>Begin Packing (Allow 5 Weeks)</t>
  </si>
  <si>
    <t>Note: Pricing for U-Haul items obtained from www.uhaul.com  as of Feb 20, 2019.  Check web site for latest prices.</t>
  </si>
  <si>
    <t>15 Foot Truck</t>
  </si>
  <si>
    <t>Source:  www.uhaul.com/Truck-Rentals</t>
  </si>
  <si>
    <t>Roadside Assistance Protection</t>
  </si>
  <si>
    <t>Safe Trip</t>
  </si>
  <si>
    <t>U-Haul Center/Web</t>
  </si>
  <si>
    <t>1 per trip</t>
  </si>
  <si>
    <t>Safe Move</t>
  </si>
  <si>
    <t>Monday, June 8, 2020</t>
  </si>
  <si>
    <t>Saturday, July 11, 2020</t>
  </si>
  <si>
    <t>Friday, July 17, 2020</t>
  </si>
  <si>
    <t>Saturday, July 18, 2020</t>
  </si>
  <si>
    <t>Thursday, July 16, 2020</t>
  </si>
  <si>
    <t>July 31, 2020</t>
  </si>
  <si>
    <t xml:space="preserve">  </t>
  </si>
  <si>
    <t>Rental Truck Size:  26 /Foot - 1,682 Cubic Ft</t>
  </si>
  <si>
    <t>Move Out - July 17, 2020</t>
  </si>
  <si>
    <t>Effective July 18, 2020</t>
  </si>
  <si>
    <t>3 Hours</t>
  </si>
  <si>
    <t>Move In - July 18, 2020</t>
  </si>
  <si>
    <t>Self-Moving Planning Templates</t>
  </si>
  <si>
    <t>Created and Copyrighted by John Elie as a companion to the Book:</t>
  </si>
  <si>
    <t>Try Moving Yourself:  The Complete Self-Moving Guide for a Full Household Move</t>
  </si>
  <si>
    <t>TAB 1</t>
  </si>
  <si>
    <t>Planning Checklist</t>
  </si>
  <si>
    <t>TAB 2</t>
  </si>
  <si>
    <t>Furniture Inventory</t>
  </si>
  <si>
    <t>TAB 3</t>
  </si>
  <si>
    <t>Total Cubic Feet Estimator</t>
  </si>
  <si>
    <t>TAB 4</t>
  </si>
  <si>
    <t>Self Move Cost Calculator</t>
  </si>
  <si>
    <t>TAB 5</t>
  </si>
  <si>
    <t>Tools Needed to Pack and Unpack</t>
  </si>
  <si>
    <t>TAB 6</t>
  </si>
  <si>
    <t>Tools Needed to Load and Unload</t>
  </si>
  <si>
    <t>TAB 7</t>
  </si>
  <si>
    <t>Disassemble and Reassemble Furniture Checklist</t>
  </si>
  <si>
    <t>TAB 8</t>
  </si>
  <si>
    <t>Utilities Checklist</t>
  </si>
  <si>
    <t>TAB 9</t>
  </si>
  <si>
    <t>Moving Truck Sizes - U-Haul®</t>
  </si>
  <si>
    <t>TAB 10</t>
  </si>
  <si>
    <t>Key Moving Dates</t>
  </si>
  <si>
    <t>TAB 11</t>
  </si>
  <si>
    <t>Credit Card Updates</t>
  </si>
  <si>
    <t>TAB 12</t>
  </si>
  <si>
    <t>Moving File Checklist</t>
  </si>
  <si>
    <t>Number of Loaders Needed from U-Haul - Move Out Day</t>
  </si>
  <si>
    <t>Number of Unloaders Needed from U-Haul - Move In Day</t>
  </si>
  <si>
    <t>U-Haul® RESERVATION Order Number:</t>
  </si>
  <si>
    <t xml:space="preserve">Enviro-Wrap® Box - Large </t>
  </si>
  <si>
    <t>Return U-Haul® truck in Utica</t>
  </si>
  <si>
    <t>Shorty Wardrobe® Boxes</t>
  </si>
  <si>
    <t>Dish Barrel® Boxes</t>
  </si>
  <si>
    <t>U-Haul Pick Up Address:</t>
  </si>
  <si>
    <t>Tab 9. U-Haul® Truck Sizes</t>
  </si>
  <si>
    <t>Business Card of U-Haul Center Mgr. - Loading City</t>
  </si>
  <si>
    <t xml:space="preserve">    Dish Barrel® Boxes</t>
  </si>
  <si>
    <t xml:space="preserve">    Shorty Wordrobe® Boxes</t>
  </si>
  <si>
    <t xml:space="preserve">    U-Haul of South Towns</t>
  </si>
  <si>
    <t>U-Haul Drop Off Address:</t>
  </si>
  <si>
    <t>Enviro-Bubble®</t>
  </si>
  <si>
    <t>Enviro Bubble®</t>
  </si>
  <si>
    <t>Cleaning during loading, and final cleaning when house is empty.  Also, initial cleaning on destination end.  Use glass cleaner to clean U-Haul® truck windows and mirrors.</t>
  </si>
  <si>
    <t>Information Needed  before Reserving U-Haul® Truck and Equipment:</t>
  </si>
  <si>
    <t>TAB 9: U-Haul® Truck Sizes and Capacities - Quick Reference</t>
  </si>
  <si>
    <t>Tab 9. U-HAUL® Truck Sizes</t>
  </si>
  <si>
    <t>throughout the United States and Canada. All U-Haul Trademarks and copyrighted images are used with</t>
  </si>
  <si>
    <t xml:space="preserve"> permission of U-Haul International, Inc.</t>
  </si>
  <si>
    <r>
      <t>The U-Haul</t>
    </r>
    <r>
      <rPr>
        <vertAlign val="superscript"/>
        <sz val="14"/>
        <color rgb="FF000000"/>
        <rFont val="Times New Roman"/>
        <family val="1"/>
      </rPr>
      <t>®</t>
    </r>
    <r>
      <rPr>
        <sz val="12"/>
        <color rgb="FF000000"/>
        <rFont val="Calibri"/>
        <family val="2"/>
      </rPr>
      <t xml:space="preserve"> products and services shown or referenced in this spreadsheet are provided at U-Haul locations </t>
    </r>
  </si>
  <si>
    <t>Sat, May 23 - Sat, June 6, 2020</t>
  </si>
  <si>
    <t>6 Hours</t>
  </si>
  <si>
    <t>Version 6.3  11/22/2020     ©2020</t>
  </si>
  <si>
    <t>Instructions for Working with the Twelve Planning Templates for your Self-Move</t>
  </si>
  <si>
    <t>Step 1:</t>
  </si>
  <si>
    <t>Saturday, July 18,2020</t>
  </si>
  <si>
    <t>Sunday, July 19, 2020</t>
  </si>
  <si>
    <t>Enter the planned Move-out Date.  That date will automatically populate TAB 1 Planning checklist (Cell C5)</t>
  </si>
  <si>
    <t>Enter the planned Move-In Date.  That date will automatocally populate the TAB 1 Planning checklist (Cell C9)</t>
  </si>
  <si>
    <t>Step 2:</t>
  </si>
  <si>
    <t>Shorty® Ward. Box</t>
  </si>
  <si>
    <t>Enter Rental Truck Pick up Date. That date will auto populate TAB 1 Planning checklist (Cell G5)</t>
  </si>
  <si>
    <t>Enter Drive to Destination Date.  That date will auto populate TAB 1 Planning checklist (Cell G11)</t>
  </si>
  <si>
    <r>
      <t xml:space="preserve">Start with </t>
    </r>
    <r>
      <rPr>
        <b/>
        <sz val="11"/>
        <color theme="1"/>
        <rFont val="Calibri"/>
        <family val="2"/>
        <scheme val="minor"/>
      </rPr>
      <t>TAB 10</t>
    </r>
    <r>
      <rPr>
        <sz val="11"/>
        <color theme="1"/>
        <rFont val="Calibri"/>
        <family val="2"/>
        <scheme val="minor"/>
      </rPr>
      <t xml:space="preserve"> - Key Moving Dates.</t>
    </r>
  </si>
  <si>
    <t>Enter Hotel Overnight Date.  That date will auto populate TAB 1 Planning checklist (Cell G12)</t>
  </si>
  <si>
    <t>Copy the downloaded spreadsheet and give it a New File Name and save to your local hard drive.</t>
  </si>
  <si>
    <t>Enter the Unload Date.  That date will auto populate TAB 1 Planning Checklist (Cell G14)</t>
  </si>
  <si>
    <t>Enter the Return Rental Truck date.  That date will auto populate TAB 1 Planning Checklist (Cell G15)</t>
  </si>
  <si>
    <t>Enter the Unpacking start date.  That date will auto populate TAB 1 (Cell G17)</t>
  </si>
  <si>
    <t>Enter the Overnight hotel after unload date.  That date will auto populate TAB 1 (Cell G16)</t>
  </si>
  <si>
    <t>Paper Moving Pads</t>
  </si>
  <si>
    <t>20 Total</t>
  </si>
  <si>
    <t>The total cost cell (G42) will divide the number of pads by 3.  Pricing is by package of 3.</t>
  </si>
  <si>
    <t>Moving Boxes (Auto Populated)</t>
  </si>
  <si>
    <t xml:space="preserve">    Furniture Pads (Auto Populated)</t>
  </si>
  <si>
    <t xml:space="preserve">    Enviro-Wrap® (In Square Feet)</t>
  </si>
  <si>
    <t>100 feet to a Box</t>
  </si>
  <si>
    <t>Enviro Wrap Ft</t>
  </si>
  <si>
    <t>Furniture Cubic Feet Estimate (Auto Populate From Tab 2)</t>
  </si>
  <si>
    <r>
      <t xml:space="preserve">All of the </t>
    </r>
    <r>
      <rPr>
        <b/>
        <sz val="11"/>
        <color theme="1"/>
        <rFont val="Calibri"/>
        <family val="2"/>
        <scheme val="minor"/>
      </rPr>
      <t>Box totals</t>
    </r>
    <r>
      <rPr>
        <sz val="11"/>
        <color theme="1"/>
        <rFont val="Calibri"/>
        <family val="2"/>
        <scheme val="minor"/>
      </rPr>
      <t xml:space="preserve"> along row 160 will automatically populate to </t>
    </r>
    <r>
      <rPr>
        <b/>
        <sz val="11"/>
        <color theme="1"/>
        <rFont val="Calibri"/>
        <family val="2"/>
        <scheme val="minor"/>
      </rPr>
      <t>TAB 1</t>
    </r>
    <r>
      <rPr>
        <sz val="11"/>
        <color theme="1"/>
        <rFont val="Calibri"/>
        <family val="2"/>
        <scheme val="minor"/>
      </rPr>
      <t xml:space="preserve"> - Planning Checklist, and to</t>
    </r>
    <r>
      <rPr>
        <b/>
        <sz val="11"/>
        <color theme="1"/>
        <rFont val="Calibri"/>
        <family val="2"/>
        <scheme val="minor"/>
      </rPr>
      <t xml:space="preserve"> TAB 3 </t>
    </r>
    <r>
      <rPr>
        <sz val="11"/>
        <color theme="1"/>
        <rFont val="Calibri"/>
        <family val="2"/>
        <scheme val="minor"/>
      </rPr>
      <t xml:space="preserve">- Total Cubic Feet (D6 - D13) and to </t>
    </r>
    <r>
      <rPr>
        <b/>
        <sz val="11"/>
        <color theme="1"/>
        <rFont val="Calibri"/>
        <family val="2"/>
        <scheme val="minor"/>
      </rPr>
      <t>TAB 4</t>
    </r>
    <r>
      <rPr>
        <sz val="11"/>
        <color theme="1"/>
        <rFont val="Calibri"/>
        <family val="2"/>
        <scheme val="minor"/>
      </rPr>
      <t xml:space="preserve"> - Cost Calculator (E 31 - 38)</t>
    </r>
  </si>
  <si>
    <r>
      <t xml:space="preserve">The Moving Pads total (Cell E160) will auto populate to </t>
    </r>
    <r>
      <rPr>
        <b/>
        <sz val="11"/>
        <color theme="1"/>
        <rFont val="Calibri"/>
        <family val="2"/>
        <scheme val="minor"/>
      </rPr>
      <t>TAB 1</t>
    </r>
    <r>
      <rPr>
        <sz val="11"/>
        <color theme="1"/>
        <rFont val="Calibri"/>
        <family val="2"/>
        <scheme val="minor"/>
      </rPr>
      <t xml:space="preserve"> - Planning Checklist (C19) and to </t>
    </r>
    <r>
      <rPr>
        <b/>
        <sz val="11"/>
        <color theme="1"/>
        <rFont val="Calibri"/>
        <family val="2"/>
        <scheme val="minor"/>
      </rPr>
      <t>TAB 4</t>
    </r>
    <r>
      <rPr>
        <sz val="11"/>
        <color theme="1"/>
        <rFont val="Calibri"/>
        <family val="2"/>
        <scheme val="minor"/>
      </rPr>
      <t xml:space="preserve"> - Cost Calculator (E42)</t>
    </r>
  </si>
  <si>
    <r>
      <t xml:space="preserve">The Paper Pads total (F160) will auto populate to </t>
    </r>
    <r>
      <rPr>
        <b/>
        <sz val="11"/>
        <color theme="1"/>
        <rFont val="Calibri"/>
        <family val="2"/>
        <scheme val="minor"/>
      </rPr>
      <t xml:space="preserve">TAB 1 </t>
    </r>
    <r>
      <rPr>
        <sz val="11"/>
        <color theme="1"/>
        <rFont val="Calibri"/>
        <family val="2"/>
        <scheme val="minor"/>
      </rPr>
      <t xml:space="preserve">- Planning Checklist (Cell G31) and to </t>
    </r>
    <r>
      <rPr>
        <b/>
        <sz val="11"/>
        <color theme="1"/>
        <rFont val="Calibri"/>
        <family val="2"/>
        <scheme val="minor"/>
      </rPr>
      <t>TAB 4</t>
    </r>
    <r>
      <rPr>
        <sz val="11"/>
        <color theme="1"/>
        <rFont val="Calibri"/>
        <family val="2"/>
        <scheme val="minor"/>
      </rPr>
      <t xml:space="preserve"> Cost Calculator (Cell E42).  </t>
    </r>
  </si>
  <si>
    <r>
      <t>The Enviro-Wrap total (Cell Q160) will auto populate</t>
    </r>
    <r>
      <rPr>
        <b/>
        <sz val="11"/>
        <color theme="1"/>
        <rFont val="Calibri"/>
        <family val="2"/>
        <scheme val="minor"/>
      </rPr>
      <t xml:space="preserve"> TAB 4</t>
    </r>
    <r>
      <rPr>
        <sz val="11"/>
        <color theme="1"/>
        <rFont val="Calibri"/>
        <family val="2"/>
        <scheme val="minor"/>
      </rPr>
      <t xml:space="preserve"> - Cost Calculator (C45)</t>
    </r>
  </si>
  <si>
    <r>
      <t xml:space="preserve">The Total Furniture Cubic Feet (Cell D160) will auto populate to </t>
    </r>
    <r>
      <rPr>
        <b/>
        <sz val="11"/>
        <color theme="1"/>
        <rFont val="Calibri"/>
        <family val="2"/>
        <scheme val="minor"/>
      </rPr>
      <t>TAB 3</t>
    </r>
    <r>
      <rPr>
        <sz val="11"/>
        <color theme="1"/>
        <rFont val="Calibri"/>
        <family val="2"/>
        <scheme val="minor"/>
      </rPr>
      <t xml:space="preserve"> - Total Cubic Feet (Cell F17)</t>
    </r>
  </si>
  <si>
    <t>Estimate of Cubic Feet from Furniture and Boxes Inventory Checklist - (Tab #2) &amp; Total Cubic Feet (Tab 3) Auto Populates from Tab 3</t>
  </si>
  <si>
    <t>NOTE - Box totals for Cells D6 - D13 Auto Populate from Tab 2 - Furniture Inventory.</t>
  </si>
  <si>
    <t>Step 3:</t>
  </si>
  <si>
    <r>
      <t xml:space="preserve">Go to </t>
    </r>
    <r>
      <rPr>
        <b/>
        <sz val="11"/>
        <color theme="1"/>
        <rFont val="Calibri"/>
        <family val="2"/>
        <scheme val="minor"/>
      </rPr>
      <t>TAB 2</t>
    </r>
    <r>
      <rPr>
        <sz val="11"/>
        <color theme="1"/>
        <rFont val="Calibri"/>
        <family val="2"/>
        <scheme val="minor"/>
      </rPr>
      <t xml:space="preserve"> - Fill in/edit the </t>
    </r>
    <r>
      <rPr>
        <b/>
        <sz val="11"/>
        <color theme="1"/>
        <rFont val="Calibri"/>
        <family val="2"/>
        <scheme val="minor"/>
      </rPr>
      <t xml:space="preserve">Furniture Inventory Checklist </t>
    </r>
    <r>
      <rPr>
        <sz val="11"/>
        <color theme="1"/>
        <rFont val="Calibri"/>
        <family val="2"/>
        <scheme val="minor"/>
      </rPr>
      <t>by doing a walk-through of every room in your home.</t>
    </r>
  </si>
  <si>
    <r>
      <t xml:space="preserve">Go to </t>
    </r>
    <r>
      <rPr>
        <b/>
        <sz val="11"/>
        <color theme="1"/>
        <rFont val="Calibri"/>
        <family val="2"/>
        <scheme val="minor"/>
      </rPr>
      <t>TAB 4 - Cost Calculator</t>
    </r>
  </si>
  <si>
    <t xml:space="preserve">   Masking Tape rolls</t>
  </si>
  <si>
    <t xml:space="preserve">   Moving Straps (Pair)</t>
  </si>
  <si>
    <t xml:space="preserve">    Magic Markers/Knife Set</t>
  </si>
  <si>
    <t xml:space="preserve">    Roll of 5" Plastic Stretch Wrap</t>
  </si>
  <si>
    <t xml:space="preserve">Wrapping Paper Boxes </t>
  </si>
  <si>
    <t>Edit the items quantities for your move.</t>
  </si>
  <si>
    <t>All other item quantities should be entered/edited as needed</t>
  </si>
  <si>
    <t>Step 4:</t>
  </si>
  <si>
    <r>
      <t xml:space="preserve">Go to </t>
    </r>
    <r>
      <rPr>
        <b/>
        <sz val="11"/>
        <color theme="1"/>
        <rFont val="Calibri"/>
        <family val="2"/>
        <scheme val="minor"/>
      </rPr>
      <t xml:space="preserve">TAB 1 </t>
    </r>
    <r>
      <rPr>
        <sz val="11"/>
        <color theme="1"/>
        <rFont val="Calibri"/>
        <family val="2"/>
        <scheme val="minor"/>
      </rPr>
      <t>- Planning Checklist</t>
    </r>
  </si>
  <si>
    <t>After completing the On-Line Ordering session on U-Haul web site, enter Reservation Order Number into Cell G32</t>
  </si>
  <si>
    <t>(12 Pads to a Bag)</t>
  </si>
  <si>
    <t>Number of Bags:</t>
  </si>
  <si>
    <t xml:space="preserve">Moving Pads </t>
  </si>
  <si>
    <t>Note: Moving Box Cells are Locked and Auto Populate from Furniture Inventory</t>
  </si>
  <si>
    <t>NOTE:  Almost All Cells are Locked and will Auto-Populate from data entered on other WorkSheets.   Unlocked cells include the two highlighted in Yellow.</t>
  </si>
  <si>
    <t>The Moving Box quantity cells are locked and Auto Populated from the Inventory Checklist</t>
  </si>
  <si>
    <t>Furniture pads and Paper moving pads cells are locked and Auto Populated from the Inventory Checklist</t>
  </si>
  <si>
    <t>Enviro-Wrap square footage cell C45 is locked and Auto Populated from the Inventory Checklist</t>
  </si>
  <si>
    <t>Note that every data entry field (except two) is locked and is automatically populated from other worksheets.</t>
  </si>
  <si>
    <t>Enter miles to destination in Cell C13.  Cell C14 is locked and will calculate number of gallons of gasoline for trip.</t>
  </si>
  <si>
    <t xml:space="preserve">All remaining worksheets are stand-alone and data entry cells are not auto-populated.  </t>
  </si>
  <si>
    <t>Locate TABS along Bottom of Spreadsheet.</t>
  </si>
  <si>
    <r>
      <t>Many cells in the Workseets are designed to</t>
    </r>
    <r>
      <rPr>
        <b/>
        <sz val="12"/>
        <color theme="1"/>
        <rFont val="Calibri"/>
        <family val="2"/>
        <scheme val="minor"/>
      </rPr>
      <t xml:space="preserve"> AUTO Populate</t>
    </r>
    <r>
      <rPr>
        <sz val="12"/>
        <color theme="1"/>
        <rFont val="Calibri"/>
        <family val="2"/>
        <scheme val="minor"/>
      </rPr>
      <t xml:space="preserve"> to redue the amount of data entry.  These instructions will recommend the order to completing the worksheets, and will identify which cells will Auto Populate to save you time.</t>
    </r>
  </si>
  <si>
    <t>$3 -50 Feet/Roll</t>
  </si>
  <si>
    <t>$15/Roll</t>
  </si>
  <si>
    <t>$20/Box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</si>
</sst>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</font>
    <font>
      <vertAlign val="superscript"/>
      <sz val="14"/>
      <color rgb="FF000000"/>
      <name val="Times New Roman"/>
      <family val="1"/>
    </font>
    <font>
      <sz val="28"/>
      <color rgb="FFEB8015"/>
      <name val="Impact"/>
      <family val="2"/>
    </font>
    <font>
      <u/>
      <sz val="11"/>
      <color theme="10"/>
      <name val="Calibri"/>
      <family val="2"/>
      <scheme val="minor"/>
    </font>
    <font>
      <b/>
      <sz val="12"/>
      <color rgb="FF59595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/>
    <xf numFmtId="0" fontId="0" fillId="0" borderId="0" xfId="0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1" xfId="0" applyFont="1" applyFill="1" applyBorder="1"/>
    <xf numFmtId="0" fontId="0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0" fillId="0" borderId="0" xfId="0" applyFont="1" applyAlignment="1">
      <alignment horizontal="left" indent="1"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horizontal="left" indent="1"/>
    </xf>
    <xf numFmtId="0" fontId="0" fillId="0" borderId="8" xfId="0" applyBorder="1"/>
    <xf numFmtId="0" fontId="0" fillId="0" borderId="9" xfId="0" applyBorder="1"/>
    <xf numFmtId="0" fontId="0" fillId="4" borderId="12" xfId="0" applyFill="1" applyBorder="1"/>
    <xf numFmtId="0" fontId="0" fillId="4" borderId="13" xfId="0" applyFill="1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3" fontId="1" fillId="0" borderId="11" xfId="0" applyNumberFormat="1" applyFont="1" applyBorder="1"/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4" fillId="0" borderId="10" xfId="0" applyFont="1" applyBorder="1"/>
    <xf numFmtId="0" fontId="4" fillId="0" borderId="5" xfId="0" applyFont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1" fillId="0" borderId="5" xfId="0" applyFont="1" applyBorder="1"/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right"/>
    </xf>
    <xf numFmtId="0" fontId="5" fillId="0" borderId="10" xfId="0" applyFont="1" applyBorder="1"/>
    <xf numFmtId="0" fontId="1" fillId="0" borderId="8" xfId="0" applyFont="1" applyBorder="1"/>
    <xf numFmtId="16" fontId="0" fillId="0" borderId="9" xfId="0" quotePrefix="1" applyNumberFormat="1" applyBorder="1"/>
    <xf numFmtId="0" fontId="1" fillId="0" borderId="5" xfId="0" applyFont="1" applyFill="1" applyBorder="1"/>
    <xf numFmtId="0" fontId="0" fillId="0" borderId="7" xfId="0" applyFill="1" applyBorder="1"/>
    <xf numFmtId="0" fontId="1" fillId="0" borderId="10" xfId="0" applyFont="1" applyFill="1" applyBorder="1"/>
    <xf numFmtId="0" fontId="0" fillId="0" borderId="11" xfId="0" applyFill="1" applyBorder="1"/>
    <xf numFmtId="15" fontId="0" fillId="0" borderId="9" xfId="0" applyNumberFormat="1" applyBorder="1"/>
    <xf numFmtId="15" fontId="0" fillId="0" borderId="11" xfId="0" applyNumberFormat="1" applyBorder="1"/>
    <xf numFmtId="0" fontId="0" fillId="0" borderId="8" xfId="0" applyFont="1" applyFill="1" applyBorder="1"/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8" xfId="0" applyFont="1" applyBorder="1"/>
    <xf numFmtId="0" fontId="0" fillId="0" borderId="13" xfId="0" applyBorder="1" applyAlignment="1">
      <alignment horizontal="left" wrapText="1"/>
    </xf>
    <xf numFmtId="15" fontId="0" fillId="0" borderId="14" xfId="0" applyNumberFormat="1" applyBorder="1"/>
    <xf numFmtId="15" fontId="0" fillId="0" borderId="13" xfId="0" applyNumberFormat="1" applyBorder="1"/>
    <xf numFmtId="0" fontId="1" fillId="0" borderId="12" xfId="0" applyFont="1" applyBorder="1"/>
    <xf numFmtId="0" fontId="0" fillId="0" borderId="10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0" fontId="0" fillId="0" borderId="4" xfId="0" applyBorder="1"/>
    <xf numFmtId="0" fontId="0" fillId="0" borderId="3" xfId="0" applyBorder="1"/>
    <xf numFmtId="0" fontId="0" fillId="5" borderId="1" xfId="0" applyFill="1" applyBorder="1"/>
    <xf numFmtId="0" fontId="0" fillId="6" borderId="1" xfId="0" applyFill="1" applyBorder="1"/>
    <xf numFmtId="0" fontId="1" fillId="6" borderId="12" xfId="0" applyFont="1" applyFill="1" applyBorder="1"/>
    <xf numFmtId="0" fontId="0" fillId="6" borderId="14" xfId="0" applyFill="1" applyBorder="1"/>
    <xf numFmtId="0" fontId="1" fillId="6" borderId="14" xfId="0" applyFont="1" applyFill="1" applyBorder="1"/>
    <xf numFmtId="0" fontId="1" fillId="7" borderId="12" xfId="0" applyFont="1" applyFill="1" applyBorder="1"/>
    <xf numFmtId="0" fontId="0" fillId="7" borderId="14" xfId="0" applyFill="1" applyBorder="1"/>
    <xf numFmtId="0" fontId="1" fillId="7" borderId="14" xfId="0" applyFont="1" applyFill="1" applyBorder="1"/>
    <xf numFmtId="0" fontId="0" fillId="7" borderId="13" xfId="0" applyFill="1" applyBorder="1"/>
    <xf numFmtId="0" fontId="0" fillId="8" borderId="1" xfId="0" applyFill="1" applyBorder="1"/>
    <xf numFmtId="0" fontId="1" fillId="8" borderId="12" xfId="0" applyFont="1" applyFill="1" applyBorder="1"/>
    <xf numFmtId="0" fontId="0" fillId="8" borderId="14" xfId="0" applyFill="1" applyBorder="1"/>
    <xf numFmtId="0" fontId="1" fillId="8" borderId="14" xfId="0" applyFont="1" applyFill="1" applyBorder="1"/>
    <xf numFmtId="0" fontId="0" fillId="8" borderId="13" xfId="0" applyFill="1" applyBorder="1"/>
    <xf numFmtId="0" fontId="0" fillId="9" borderId="1" xfId="0" applyFill="1" applyBorder="1"/>
    <xf numFmtId="0" fontId="1" fillId="9" borderId="12" xfId="0" applyFont="1" applyFill="1" applyBorder="1"/>
    <xf numFmtId="0" fontId="0" fillId="9" borderId="14" xfId="0" applyFill="1" applyBorder="1"/>
    <xf numFmtId="0" fontId="1" fillId="9" borderId="14" xfId="0" applyFont="1" applyFill="1" applyBorder="1"/>
    <xf numFmtId="0" fontId="1" fillId="9" borderId="13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6" fillId="6" borderId="1" xfId="0" applyFont="1" applyFill="1" applyBorder="1"/>
    <xf numFmtId="0" fontId="6" fillId="5" borderId="1" xfId="0" applyFont="1" applyFill="1" applyBorder="1"/>
    <xf numFmtId="0" fontId="1" fillId="7" borderId="1" xfId="0" applyFont="1" applyFill="1" applyBorder="1"/>
    <xf numFmtId="0" fontId="6" fillId="7" borderId="1" xfId="0" applyFont="1" applyFill="1" applyBorder="1"/>
    <xf numFmtId="0" fontId="1" fillId="9" borderId="1" xfId="0" applyFont="1" applyFill="1" applyBorder="1"/>
    <xf numFmtId="0" fontId="6" fillId="9" borderId="1" xfId="0" applyFont="1" applyFill="1" applyBorder="1"/>
    <xf numFmtId="0" fontId="1" fillId="5" borderId="10" xfId="0" applyFont="1" applyFill="1" applyBorder="1"/>
    <xf numFmtId="0" fontId="0" fillId="5" borderId="10" xfId="0" applyFill="1" applyBorder="1"/>
    <xf numFmtId="0" fontId="6" fillId="8" borderId="3" xfId="0" applyFont="1" applyFill="1" applyBorder="1"/>
    <xf numFmtId="0" fontId="0" fillId="8" borderId="15" xfId="0" applyFill="1" applyBorder="1"/>
    <xf numFmtId="0" fontId="0" fillId="8" borderId="4" xfId="0" applyFill="1" applyBorder="1"/>
    <xf numFmtId="0" fontId="0" fillId="9" borderId="15" xfId="0" applyFill="1" applyBorder="1"/>
    <xf numFmtId="0" fontId="0" fillId="9" borderId="4" xfId="0" applyFill="1" applyBorder="1"/>
    <xf numFmtId="0" fontId="0" fillId="7" borderId="0" xfId="0" applyFill="1" applyBorder="1"/>
    <xf numFmtId="0" fontId="0" fillId="7" borderId="11" xfId="0" applyFill="1" applyBorder="1"/>
    <xf numFmtId="0" fontId="0" fillId="6" borderId="15" xfId="0" applyFill="1" applyBorder="1"/>
    <xf numFmtId="0" fontId="0" fillId="6" borderId="4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15" xfId="0" applyFill="1" applyBorder="1"/>
    <xf numFmtId="0" fontId="0" fillId="6" borderId="3" xfId="0" applyFill="1" applyBorder="1"/>
    <xf numFmtId="0" fontId="0" fillId="7" borderId="3" xfId="0" applyFill="1" applyBorder="1"/>
    <xf numFmtId="0" fontId="6" fillId="6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0" fontId="6" fillId="9" borderId="13" xfId="0" applyFont="1" applyFill="1" applyBorder="1" applyAlignment="1">
      <alignment horizontal="right"/>
    </xf>
    <xf numFmtId="0" fontId="6" fillId="8" borderId="1" xfId="0" applyFont="1" applyFill="1" applyBorder="1" applyAlignment="1">
      <alignment horizontal="right"/>
    </xf>
    <xf numFmtId="0" fontId="1" fillId="7" borderId="15" xfId="0" applyFont="1" applyFill="1" applyBorder="1"/>
    <xf numFmtId="0" fontId="1" fillId="7" borderId="4" xfId="0" applyFont="1" applyFill="1" applyBorder="1"/>
    <xf numFmtId="0" fontId="0" fillId="0" borderId="1" xfId="0" applyBorder="1" applyAlignment="1">
      <alignment horizontal="left"/>
    </xf>
    <xf numFmtId="0" fontId="6" fillId="5" borderId="3" xfId="0" applyFont="1" applyFill="1" applyBorder="1" applyAlignment="1">
      <alignment horizontal="right"/>
    </xf>
    <xf numFmtId="0" fontId="0" fillId="5" borderId="6" xfId="0" applyFill="1" applyBorder="1"/>
    <xf numFmtId="0" fontId="0" fillId="5" borderId="7" xfId="0" applyFill="1" applyBorder="1"/>
    <xf numFmtId="0" fontId="1" fillId="8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8" fillId="10" borderId="3" xfId="0" applyFont="1" applyFill="1" applyBorder="1"/>
    <xf numFmtId="0" fontId="7" fillId="10" borderId="4" xfId="0" applyFont="1" applyFill="1" applyBorder="1"/>
    <xf numFmtId="0" fontId="7" fillId="12" borderId="15" xfId="0" applyFont="1" applyFill="1" applyBorder="1"/>
    <xf numFmtId="0" fontId="7" fillId="12" borderId="4" xfId="0" applyFont="1" applyFill="1" applyBorder="1"/>
    <xf numFmtId="0" fontId="8" fillId="13" borderId="1" xfId="0" applyFont="1" applyFill="1" applyBorder="1" applyAlignment="1">
      <alignment horizontal="center"/>
    </xf>
    <xf numFmtId="4" fontId="8" fillId="13" borderId="1" xfId="0" applyNumberFormat="1" applyFont="1" applyFill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/>
    </xf>
    <xf numFmtId="0" fontId="3" fillId="6" borderId="3" xfId="0" applyFont="1" applyFill="1" applyBorder="1"/>
    <xf numFmtId="0" fontId="0" fillId="6" borderId="15" xfId="0" applyFill="1" applyBorder="1" applyAlignment="1">
      <alignment wrapText="1"/>
    </xf>
    <xf numFmtId="0" fontId="1" fillId="2" borderId="3" xfId="0" applyFont="1" applyFill="1" applyBorder="1"/>
    <xf numFmtId="0" fontId="0" fillId="2" borderId="4" xfId="0" applyFill="1" applyBorder="1" applyAlignment="1">
      <alignment wrapText="1"/>
    </xf>
    <xf numFmtId="0" fontId="3" fillId="14" borderId="3" xfId="0" applyFont="1" applyFill="1" applyBorder="1" applyAlignment="1"/>
    <xf numFmtId="0" fontId="0" fillId="14" borderId="4" xfId="0" applyFill="1" applyBorder="1" applyAlignment="1">
      <alignment wrapText="1"/>
    </xf>
    <xf numFmtId="0" fontId="0" fillId="2" borderId="1" xfId="0" applyFill="1" applyBorder="1"/>
    <xf numFmtId="0" fontId="0" fillId="0" borderId="0" xfId="0" applyBorder="1" applyAlignment="1">
      <alignment wrapText="1"/>
    </xf>
    <xf numFmtId="0" fontId="0" fillId="16" borderId="15" xfId="0" applyFill="1" applyBorder="1"/>
    <xf numFmtId="0" fontId="0" fillId="16" borderId="4" xfId="0" applyFill="1" applyBorder="1"/>
    <xf numFmtId="0" fontId="3" fillId="16" borderId="3" xfId="0" applyFon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11" borderId="5" xfId="0" applyFont="1" applyFill="1" applyBorder="1"/>
    <xf numFmtId="0" fontId="2" fillId="11" borderId="7" xfId="0" applyFont="1" applyFill="1" applyBorder="1"/>
    <xf numFmtId="0" fontId="0" fillId="3" borderId="15" xfId="0" applyFill="1" applyBorder="1"/>
    <xf numFmtId="0" fontId="0" fillId="3" borderId="4" xfId="0" applyFill="1" applyBorder="1"/>
    <xf numFmtId="0" fontId="7" fillId="0" borderId="0" xfId="0" applyFont="1" applyFill="1" applyBorder="1"/>
    <xf numFmtId="0" fontId="0" fillId="15" borderId="3" xfId="0" applyFill="1" applyBorder="1"/>
    <xf numFmtId="0" fontId="8" fillId="15" borderId="15" xfId="0" applyFont="1" applyFill="1" applyBorder="1"/>
    <xf numFmtId="0" fontId="9" fillId="15" borderId="4" xfId="0" applyFont="1" applyFill="1" applyBorder="1"/>
    <xf numFmtId="0" fontId="0" fillId="0" borderId="0" xfId="0" applyFill="1" applyBorder="1" applyAlignment="1">
      <alignment wrapText="1"/>
    </xf>
    <xf numFmtId="0" fontId="8" fillId="12" borderId="3" xfId="0" applyFont="1" applyFill="1" applyBorder="1"/>
    <xf numFmtId="0" fontId="3" fillId="14" borderId="1" xfId="0" applyFont="1" applyFill="1" applyBorder="1"/>
    <xf numFmtId="0" fontId="0" fillId="16" borderId="4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7" borderId="4" xfId="0" applyFill="1" applyBorder="1"/>
    <xf numFmtId="0" fontId="0" fillId="0" borderId="1" xfId="0" applyBorder="1" applyAlignment="1">
      <alignment wrapText="1"/>
    </xf>
    <xf numFmtId="0" fontId="3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14" fontId="0" fillId="0" borderId="1" xfId="0" applyNumberFormat="1" applyBorder="1"/>
    <xf numFmtId="49" fontId="0" fillId="0" borderId="0" xfId="0" applyNumberFormat="1"/>
    <xf numFmtId="49" fontId="1" fillId="7" borderId="3" xfId="0" applyNumberFormat="1" applyFont="1" applyFill="1" applyBorder="1"/>
    <xf numFmtId="0" fontId="1" fillId="4" borderId="1" xfId="0" applyFont="1" applyFill="1" applyBorder="1"/>
    <xf numFmtId="0" fontId="3" fillId="3" borderId="1" xfId="0" applyFont="1" applyFill="1" applyBorder="1"/>
    <xf numFmtId="0" fontId="1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 indent="1"/>
    </xf>
    <xf numFmtId="49" fontId="0" fillId="3" borderId="15" xfId="0" applyNumberFormat="1" applyFill="1" applyBorder="1"/>
    <xf numFmtId="0" fontId="0" fillId="0" borderId="8" xfId="0" applyFill="1" applyBorder="1" applyAlignment="1">
      <alignment wrapText="1"/>
    </xf>
    <xf numFmtId="3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49" fontId="0" fillId="0" borderId="1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/>
    <xf numFmtId="49" fontId="0" fillId="0" borderId="10" xfId="0" applyNumberFormat="1" applyBorder="1"/>
    <xf numFmtId="0" fontId="0" fillId="0" borderId="0" xfId="0" applyFont="1" applyFill="1" applyBorder="1"/>
    <xf numFmtId="0" fontId="10" fillId="3" borderId="3" xfId="0" applyFont="1" applyFill="1" applyBorder="1"/>
    <xf numFmtId="0" fontId="1" fillId="0" borderId="3" xfId="0" applyFont="1" applyBorder="1"/>
    <xf numFmtId="0" fontId="8" fillId="17" borderId="3" xfId="0" applyFont="1" applyFill="1" applyBorder="1"/>
    <xf numFmtId="0" fontId="7" fillId="17" borderId="15" xfId="0" applyFont="1" applyFill="1" applyBorder="1"/>
    <xf numFmtId="0" fontId="7" fillId="17" borderId="4" xfId="0" applyFont="1" applyFill="1" applyBorder="1"/>
    <xf numFmtId="49" fontId="0" fillId="2" borderId="1" xfId="0" applyNumberFormat="1" applyFill="1" applyBorder="1"/>
    <xf numFmtId="0" fontId="3" fillId="0" borderId="0" xfId="0" applyFont="1"/>
    <xf numFmtId="14" fontId="0" fillId="0" borderId="13" xfId="0" applyNumberForma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0" fillId="2" borderId="3" xfId="0" applyFont="1" applyFill="1" applyBorder="1"/>
    <xf numFmtId="0" fontId="10" fillId="2" borderId="15" xfId="0" applyFont="1" applyFill="1" applyBorder="1"/>
    <xf numFmtId="0" fontId="10" fillId="2" borderId="4" xfId="0" applyFont="1" applyFill="1" applyBorder="1"/>
    <xf numFmtId="0" fontId="10" fillId="2" borderId="1" xfId="0" applyFont="1" applyFill="1" applyBorder="1"/>
    <xf numFmtId="0" fontId="1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0" fillId="0" borderId="19" xfId="0" applyFont="1" applyBorder="1"/>
    <xf numFmtId="0" fontId="11" fillId="0" borderId="19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9" fontId="0" fillId="0" borderId="1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5" fillId="0" borderId="10" xfId="0" applyFont="1" applyFill="1" applyBorder="1"/>
    <xf numFmtId="0" fontId="0" fillId="0" borderId="10" xfId="0" applyFill="1" applyBorder="1"/>
    <xf numFmtId="0" fontId="13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Alignment="1">
      <alignment vertical="center"/>
    </xf>
    <xf numFmtId="0" fontId="2" fillId="0" borderId="1" xfId="0" applyFont="1" applyFill="1" applyBorder="1" applyAlignment="1">
      <alignment horizontal="left" indent="1"/>
    </xf>
    <xf numFmtId="0" fontId="2" fillId="0" borderId="0" xfId="0" applyFont="1"/>
    <xf numFmtId="0" fontId="10" fillId="0" borderId="0" xfId="0" applyFont="1"/>
    <xf numFmtId="165" fontId="0" fillId="0" borderId="11" xfId="0" applyNumberForma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Protection="1"/>
    <xf numFmtId="0" fontId="1" fillId="0" borderId="0" xfId="0" applyFont="1" applyFill="1" applyBorder="1"/>
    <xf numFmtId="0" fontId="8" fillId="10" borderId="3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19" xfId="0" applyFont="1" applyBorder="1"/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600076</xdr:colOff>
      <xdr:row>2</xdr:row>
      <xdr:rowOff>0</xdr:rowOff>
    </xdr:from>
    <xdr:to>
      <xdr:col>19</xdr:col>
      <xdr:colOff>314960</xdr:colOff>
      <xdr:row>25</xdr:row>
      <xdr:rowOff>190499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1" y="390525"/>
          <a:ext cx="3372484" cy="5381624"/>
        </a:xfrm>
        <a:prstGeom prst="rect">
          <a:avLst/>
        </a:prstGeom>
        <a:ln>
          <a:solidFill>
            <a:srgbClr val="FFC000"/>
          </a:solidFill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12</xdr:col>
      <xdr:colOff>295275</xdr:colOff>
      <xdr:row>31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53175"/>
          <a:ext cx="59436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191037</xdr:colOff>
      <xdr:row>5</xdr:row>
      <xdr:rowOff>47711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3848637" cy="61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0"/>
  <sheetViews>
    <sheetView workbookViewId="0">
      <selection activeCell="Y16" sqref="Y16"/>
    </sheetView>
  </sheetViews>
  <sheetFormatPr defaultRowHeight="15" x14ac:dyDescent="0.25"/>
  <cols>
    <col min="12" max="12" width="11.5703125" customWidth="1"/>
  </cols>
  <sheetData>
    <row r="2" spans="2:16" ht="15.75" thickBot="1" x14ac:dyDescent="0.3"/>
    <row r="3" spans="2:16" ht="18.75" x14ac:dyDescent="0.3">
      <c r="B3" s="215" t="s">
        <v>686</v>
      </c>
      <c r="C3" s="216"/>
      <c r="D3" s="216"/>
      <c r="E3" s="216"/>
      <c r="F3" s="216"/>
      <c r="G3" s="216"/>
      <c r="H3" s="216"/>
      <c r="I3" s="216"/>
      <c r="J3" s="216"/>
      <c r="K3" s="216"/>
      <c r="L3" s="217"/>
      <c r="M3" s="19"/>
      <c r="N3" s="19"/>
      <c r="O3" s="19"/>
      <c r="P3" s="19"/>
    </row>
    <row r="4" spans="2:16" x14ac:dyDescent="0.25">
      <c r="B4" s="218"/>
      <c r="C4" s="19"/>
      <c r="D4" s="19"/>
      <c r="E4" s="19"/>
      <c r="F4" s="19"/>
      <c r="G4" s="19"/>
      <c r="H4" s="19"/>
      <c r="I4" s="19"/>
      <c r="J4" s="19"/>
      <c r="K4" s="19"/>
      <c r="L4" s="219"/>
      <c r="M4" s="19"/>
      <c r="N4" s="19"/>
      <c r="O4" s="19"/>
      <c r="P4" s="19"/>
    </row>
    <row r="5" spans="2:16" ht="18.75" x14ac:dyDescent="0.3">
      <c r="B5" s="220" t="s">
        <v>687</v>
      </c>
      <c r="C5" s="19"/>
      <c r="D5" s="19"/>
      <c r="E5" s="19"/>
      <c r="F5" s="19"/>
      <c r="G5" s="19"/>
      <c r="H5" s="19"/>
      <c r="I5" s="19"/>
      <c r="J5" s="19"/>
      <c r="K5" s="19"/>
      <c r="L5" s="219"/>
      <c r="M5" s="19"/>
      <c r="N5" s="19"/>
      <c r="O5" s="19"/>
      <c r="P5" s="19"/>
    </row>
    <row r="6" spans="2:16" x14ac:dyDescent="0.25">
      <c r="B6" s="218"/>
      <c r="C6" s="19"/>
      <c r="D6" s="19"/>
      <c r="E6" s="19"/>
      <c r="F6" s="19"/>
      <c r="G6" s="19"/>
      <c r="H6" s="19"/>
      <c r="I6" s="19"/>
      <c r="J6" s="19"/>
      <c r="K6" s="19"/>
      <c r="L6" s="219"/>
      <c r="M6" s="19"/>
      <c r="N6" s="19"/>
      <c r="O6" s="19"/>
      <c r="P6" s="19"/>
    </row>
    <row r="7" spans="2:16" ht="18.75" x14ac:dyDescent="0.3">
      <c r="B7" s="221" t="s">
        <v>688</v>
      </c>
      <c r="C7" s="19"/>
      <c r="D7" s="19"/>
      <c r="E7" s="19"/>
      <c r="F7" s="19"/>
      <c r="G7" s="19"/>
      <c r="H7" s="19"/>
      <c r="I7" s="19"/>
      <c r="J7" s="19"/>
      <c r="K7" s="19"/>
      <c r="L7" s="219"/>
      <c r="M7" s="19"/>
      <c r="N7" s="19"/>
      <c r="O7" s="19"/>
      <c r="P7" s="19"/>
    </row>
    <row r="8" spans="2:16" x14ac:dyDescent="0.25">
      <c r="B8" s="257" t="s">
        <v>796</v>
      </c>
      <c r="C8" s="19"/>
      <c r="D8" s="19"/>
      <c r="E8" s="19"/>
      <c r="F8" s="19"/>
      <c r="G8" s="19"/>
      <c r="H8" s="19"/>
      <c r="I8" s="19"/>
      <c r="J8" s="19"/>
      <c r="K8" s="19"/>
      <c r="L8" s="219"/>
      <c r="M8" s="19"/>
      <c r="N8" s="19"/>
      <c r="O8" s="19"/>
      <c r="P8" s="19"/>
    </row>
    <row r="9" spans="2:16" ht="18.75" x14ac:dyDescent="0.3">
      <c r="B9" s="214" t="s">
        <v>689</v>
      </c>
      <c r="C9" s="211" t="s">
        <v>690</v>
      </c>
      <c r="D9" s="212"/>
      <c r="E9" s="212"/>
      <c r="F9" s="212"/>
      <c r="G9" s="212"/>
      <c r="H9" s="213"/>
      <c r="I9" s="19"/>
      <c r="J9" s="19"/>
      <c r="K9" s="19"/>
      <c r="L9" s="219"/>
      <c r="M9" s="19"/>
      <c r="N9" s="19"/>
      <c r="O9" s="19"/>
      <c r="P9" s="19"/>
    </row>
    <row r="10" spans="2:16" ht="18.75" x14ac:dyDescent="0.3">
      <c r="B10" s="214" t="s">
        <v>691</v>
      </c>
      <c r="C10" s="211" t="s">
        <v>692</v>
      </c>
      <c r="D10" s="212"/>
      <c r="E10" s="212"/>
      <c r="F10" s="212"/>
      <c r="G10" s="212"/>
      <c r="H10" s="213"/>
      <c r="I10" s="19"/>
      <c r="J10" s="19"/>
      <c r="K10" s="19"/>
      <c r="L10" s="219"/>
      <c r="M10" s="19"/>
      <c r="N10" s="19"/>
      <c r="O10" s="19"/>
      <c r="P10" s="19"/>
    </row>
    <row r="11" spans="2:16" ht="18.75" x14ac:dyDescent="0.3">
      <c r="B11" s="214" t="s">
        <v>693</v>
      </c>
      <c r="C11" s="211" t="s">
        <v>694</v>
      </c>
      <c r="D11" s="212"/>
      <c r="E11" s="212"/>
      <c r="F11" s="212"/>
      <c r="G11" s="212"/>
      <c r="H11" s="213"/>
      <c r="I11" s="19"/>
      <c r="J11" s="19"/>
      <c r="K11" s="19"/>
      <c r="L11" s="219"/>
      <c r="M11" s="19"/>
      <c r="N11" s="19"/>
      <c r="O11" s="19"/>
      <c r="P11" s="19"/>
    </row>
    <row r="12" spans="2:16" ht="18.75" x14ac:dyDescent="0.3">
      <c r="B12" s="214" t="s">
        <v>695</v>
      </c>
      <c r="C12" s="211" t="s">
        <v>696</v>
      </c>
      <c r="D12" s="212"/>
      <c r="E12" s="212"/>
      <c r="F12" s="212"/>
      <c r="G12" s="212"/>
      <c r="H12" s="213"/>
      <c r="I12" s="19"/>
      <c r="J12" s="19"/>
      <c r="K12" s="19"/>
      <c r="L12" s="219"/>
      <c r="M12" s="19"/>
      <c r="N12" s="19"/>
      <c r="O12" s="19"/>
      <c r="P12" s="19"/>
    </row>
    <row r="13" spans="2:16" ht="18.75" x14ac:dyDescent="0.3">
      <c r="B13" s="214" t="s">
        <v>697</v>
      </c>
      <c r="C13" s="211" t="s">
        <v>698</v>
      </c>
      <c r="D13" s="212"/>
      <c r="E13" s="212"/>
      <c r="F13" s="212"/>
      <c r="G13" s="212"/>
      <c r="H13" s="213"/>
      <c r="I13" s="19"/>
      <c r="J13" s="19"/>
      <c r="K13" s="19"/>
      <c r="L13" s="219"/>
      <c r="M13" s="19"/>
      <c r="N13" s="19"/>
      <c r="O13" s="19"/>
      <c r="P13" s="19"/>
    </row>
    <row r="14" spans="2:16" ht="18.75" x14ac:dyDescent="0.3">
      <c r="B14" s="214" t="s">
        <v>699</v>
      </c>
      <c r="C14" s="211" t="s">
        <v>700</v>
      </c>
      <c r="D14" s="212"/>
      <c r="E14" s="212"/>
      <c r="F14" s="212"/>
      <c r="G14" s="212"/>
      <c r="H14" s="213"/>
      <c r="I14" s="19"/>
      <c r="J14" s="19"/>
      <c r="K14" s="19"/>
      <c r="L14" s="219"/>
      <c r="M14" s="19"/>
      <c r="N14" s="19"/>
      <c r="O14" s="19"/>
      <c r="P14" s="19"/>
    </row>
    <row r="15" spans="2:16" ht="18.75" x14ac:dyDescent="0.3">
      <c r="B15" s="214" t="s">
        <v>701</v>
      </c>
      <c r="C15" s="211" t="s">
        <v>702</v>
      </c>
      <c r="D15" s="212"/>
      <c r="E15" s="212"/>
      <c r="F15" s="212"/>
      <c r="G15" s="212"/>
      <c r="H15" s="213"/>
      <c r="I15" s="19"/>
      <c r="J15" s="19"/>
      <c r="K15" s="19"/>
      <c r="L15" s="219"/>
      <c r="M15" s="19"/>
      <c r="N15" s="19"/>
      <c r="O15" s="19"/>
      <c r="P15" s="19"/>
    </row>
    <row r="16" spans="2:16" ht="18.75" x14ac:dyDescent="0.3">
      <c r="B16" s="214" t="s">
        <v>703</v>
      </c>
      <c r="C16" s="211" t="s">
        <v>704</v>
      </c>
      <c r="D16" s="212"/>
      <c r="E16" s="212"/>
      <c r="F16" s="212"/>
      <c r="G16" s="212"/>
      <c r="H16" s="213"/>
      <c r="I16" s="19"/>
      <c r="J16" s="19"/>
      <c r="K16" s="19"/>
      <c r="L16" s="219"/>
      <c r="M16" s="19"/>
      <c r="N16" s="19"/>
      <c r="O16" s="19"/>
      <c r="P16" s="19"/>
    </row>
    <row r="17" spans="2:22" ht="18.75" x14ac:dyDescent="0.3">
      <c r="B17" s="214" t="s">
        <v>705</v>
      </c>
      <c r="C17" s="211" t="s">
        <v>706</v>
      </c>
      <c r="D17" s="212"/>
      <c r="E17" s="212"/>
      <c r="F17" s="212"/>
      <c r="G17" s="212"/>
      <c r="H17" s="213"/>
      <c r="I17" s="19"/>
      <c r="J17" s="19"/>
      <c r="K17" s="19"/>
      <c r="L17" s="219"/>
      <c r="M17" s="19"/>
      <c r="N17" s="19"/>
      <c r="O17" s="19"/>
      <c r="P17" s="19"/>
    </row>
    <row r="18" spans="2:22" ht="18.75" x14ac:dyDescent="0.3">
      <c r="B18" s="214" t="s">
        <v>707</v>
      </c>
      <c r="C18" s="211" t="s">
        <v>708</v>
      </c>
      <c r="D18" s="212"/>
      <c r="E18" s="212"/>
      <c r="F18" s="212"/>
      <c r="G18" s="212"/>
      <c r="H18" s="213"/>
      <c r="I18" s="19"/>
      <c r="J18" s="19"/>
      <c r="K18" s="19"/>
      <c r="L18" s="219"/>
      <c r="M18" s="19"/>
      <c r="N18" s="19"/>
      <c r="O18" s="19"/>
      <c r="P18" s="19"/>
    </row>
    <row r="19" spans="2:22" ht="18.75" x14ac:dyDescent="0.3">
      <c r="B19" s="214" t="s">
        <v>709</v>
      </c>
      <c r="C19" s="211" t="s">
        <v>710</v>
      </c>
      <c r="D19" s="212"/>
      <c r="E19" s="212"/>
      <c r="F19" s="212"/>
      <c r="G19" s="212"/>
      <c r="H19" s="213"/>
      <c r="I19" s="19"/>
      <c r="J19" s="19"/>
      <c r="K19" s="19"/>
      <c r="L19" s="219"/>
      <c r="M19" s="19"/>
      <c r="N19" s="19"/>
      <c r="O19" s="19"/>
      <c r="P19" s="19"/>
      <c r="V19" s="19"/>
    </row>
    <row r="20" spans="2:22" ht="18.75" x14ac:dyDescent="0.3">
      <c r="B20" s="214" t="s">
        <v>711</v>
      </c>
      <c r="C20" s="211" t="s">
        <v>712</v>
      </c>
      <c r="D20" s="212"/>
      <c r="E20" s="212"/>
      <c r="F20" s="212"/>
      <c r="G20" s="212"/>
      <c r="H20" s="213"/>
      <c r="I20" s="19"/>
      <c r="J20" s="19"/>
      <c r="K20" s="19"/>
      <c r="L20" s="219"/>
      <c r="M20" s="19"/>
      <c r="N20" s="19"/>
      <c r="O20" s="19"/>
      <c r="P20" s="19"/>
    </row>
    <row r="21" spans="2:22" x14ac:dyDescent="0.25">
      <c r="B21" s="218"/>
      <c r="C21" s="19"/>
      <c r="D21" s="19"/>
      <c r="E21" s="19"/>
      <c r="F21" s="19"/>
      <c r="G21" s="19"/>
      <c r="H21" s="19"/>
      <c r="I21" s="19"/>
      <c r="J21" s="19"/>
      <c r="K21" s="19"/>
      <c r="L21" s="219"/>
      <c r="M21" s="19"/>
      <c r="N21" s="19"/>
      <c r="O21" s="19"/>
      <c r="P21" s="19"/>
    </row>
    <row r="22" spans="2:22" ht="22.5" x14ac:dyDescent="0.25">
      <c r="B22" s="232" t="s">
        <v>735</v>
      </c>
      <c r="C22" s="19"/>
      <c r="D22" s="19"/>
      <c r="E22" s="19"/>
      <c r="F22" s="19"/>
      <c r="G22" s="19"/>
      <c r="H22" s="19"/>
      <c r="I22" s="19"/>
      <c r="J22" s="19"/>
      <c r="K22" s="19"/>
      <c r="L22" s="219"/>
      <c r="M22" s="19"/>
      <c r="N22" s="19"/>
      <c r="O22" s="19"/>
      <c r="P22" s="19"/>
    </row>
    <row r="23" spans="2:22" x14ac:dyDescent="0.25">
      <c r="B23" s="218" t="s">
        <v>733</v>
      </c>
      <c r="C23" s="19"/>
      <c r="D23" s="19"/>
      <c r="E23" s="19"/>
      <c r="F23" s="19"/>
      <c r="G23" s="19"/>
      <c r="H23" s="19"/>
      <c r="I23" s="19"/>
      <c r="J23" s="19"/>
      <c r="K23" s="19"/>
      <c r="L23" s="219"/>
      <c r="M23" s="19"/>
      <c r="N23" s="19"/>
      <c r="O23" s="19"/>
      <c r="P23" s="19"/>
    </row>
    <row r="24" spans="2:22" x14ac:dyDescent="0.25">
      <c r="B24" s="218" t="s">
        <v>734</v>
      </c>
      <c r="C24" s="19"/>
      <c r="D24" s="19"/>
      <c r="E24" s="19"/>
      <c r="F24" s="19"/>
      <c r="G24" s="19"/>
      <c r="H24" s="19"/>
      <c r="I24" s="19"/>
      <c r="J24" s="19"/>
      <c r="K24" s="19"/>
      <c r="L24" s="219"/>
      <c r="M24" s="19"/>
      <c r="N24" s="19"/>
      <c r="O24" s="19"/>
      <c r="P24" s="19"/>
    </row>
    <row r="25" spans="2:22" x14ac:dyDescent="0.25">
      <c r="B25" s="218" t="s">
        <v>738</v>
      </c>
      <c r="C25" s="19"/>
      <c r="D25" s="19"/>
      <c r="E25" s="19"/>
      <c r="F25" s="19"/>
      <c r="G25" s="19"/>
      <c r="H25" s="19"/>
      <c r="I25" s="19"/>
      <c r="J25" s="19"/>
      <c r="K25" s="19"/>
      <c r="L25" s="219"/>
      <c r="M25" s="19"/>
      <c r="N25" s="19"/>
      <c r="O25" s="19"/>
      <c r="P25" s="19"/>
    </row>
    <row r="26" spans="2:22" ht="15.75" thickBot="1" x14ac:dyDescent="0.3">
      <c r="B26" s="222"/>
      <c r="C26" s="223"/>
      <c r="D26" s="223"/>
      <c r="E26" s="223"/>
      <c r="F26" s="223"/>
      <c r="G26" s="223"/>
      <c r="H26" s="223"/>
      <c r="I26" s="223"/>
      <c r="J26" s="223"/>
      <c r="K26" s="223"/>
      <c r="L26" s="224"/>
      <c r="M26" s="19"/>
      <c r="N26" s="19"/>
      <c r="O26" s="19"/>
      <c r="P26" s="19"/>
    </row>
    <row r="30" spans="2:22" ht="34.5" x14ac:dyDescent="0.25">
      <c r="B30" s="233"/>
      <c r="C30" s="234"/>
      <c r="D30" s="23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E56"/>
  <sheetViews>
    <sheetView topLeftCell="A31" workbookViewId="0">
      <selection activeCell="I4" sqref="I4"/>
    </sheetView>
  </sheetViews>
  <sheetFormatPr defaultRowHeight="15" x14ac:dyDescent="0.25"/>
  <cols>
    <col min="1" max="1" width="3.7109375" customWidth="1"/>
    <col min="2" max="2" width="31.5703125" customWidth="1"/>
    <col min="3" max="3" width="24.28515625" style="9" bestFit="1" customWidth="1"/>
    <col min="4" max="4" width="59.85546875" style="9" customWidth="1"/>
    <col min="5" max="5" width="16.140625" customWidth="1"/>
  </cols>
  <sheetData>
    <row r="2" spans="1:5" ht="19.5" customHeight="1" x14ac:dyDescent="0.25">
      <c r="B2" s="169" t="s">
        <v>574</v>
      </c>
      <c r="C2" s="167"/>
      <c r="D2" s="167"/>
      <c r="E2" s="36"/>
    </row>
    <row r="4" spans="1:5" ht="17.45" customHeight="1" x14ac:dyDescent="0.25">
      <c r="B4" s="175" t="s">
        <v>493</v>
      </c>
      <c r="C4" s="176" t="s">
        <v>494</v>
      </c>
      <c r="D4" s="176" t="s">
        <v>490</v>
      </c>
      <c r="E4" s="79" t="s">
        <v>491</v>
      </c>
    </row>
    <row r="5" spans="1:5" x14ac:dyDescent="0.25">
      <c r="B5" s="177" t="s">
        <v>682</v>
      </c>
      <c r="C5" s="178"/>
      <c r="D5" s="178"/>
      <c r="E5" s="177" t="s">
        <v>492</v>
      </c>
    </row>
    <row r="6" spans="1:5" ht="30" x14ac:dyDescent="0.25">
      <c r="A6">
        <v>1</v>
      </c>
      <c r="B6" s="77" t="s">
        <v>371</v>
      </c>
      <c r="C6" s="71" t="s">
        <v>372</v>
      </c>
      <c r="D6" s="68" t="s">
        <v>390</v>
      </c>
      <c r="E6" s="50"/>
    </row>
    <row r="7" spans="1:5" x14ac:dyDescent="0.25">
      <c r="B7" s="52"/>
      <c r="C7" s="72"/>
      <c r="D7" s="69"/>
      <c r="E7" s="52"/>
    </row>
    <row r="8" spans="1:5" ht="30" x14ac:dyDescent="0.25">
      <c r="A8">
        <v>2</v>
      </c>
      <c r="B8" s="53" t="s">
        <v>373</v>
      </c>
      <c r="C8" s="71" t="s">
        <v>501</v>
      </c>
      <c r="D8" s="68" t="s">
        <v>374</v>
      </c>
      <c r="E8" s="50"/>
    </row>
    <row r="9" spans="1:5" x14ac:dyDescent="0.25">
      <c r="B9" s="73" t="s">
        <v>508</v>
      </c>
      <c r="C9" s="72" t="s">
        <v>509</v>
      </c>
      <c r="D9" s="69"/>
      <c r="E9" s="52"/>
    </row>
    <row r="10" spans="1:5" ht="30" x14ac:dyDescent="0.25">
      <c r="A10">
        <v>3</v>
      </c>
      <c r="B10" s="53" t="s">
        <v>375</v>
      </c>
      <c r="C10" s="71" t="s">
        <v>501</v>
      </c>
      <c r="D10" s="68" t="s">
        <v>374</v>
      </c>
      <c r="E10" s="50"/>
    </row>
    <row r="11" spans="1:5" x14ac:dyDescent="0.25">
      <c r="B11" s="73" t="s">
        <v>508</v>
      </c>
      <c r="C11" s="72" t="s">
        <v>510</v>
      </c>
      <c r="D11" s="69"/>
      <c r="E11" s="52"/>
    </row>
    <row r="12" spans="1:5" ht="30" x14ac:dyDescent="0.25">
      <c r="A12">
        <v>4</v>
      </c>
      <c r="B12" s="53" t="s">
        <v>527</v>
      </c>
      <c r="C12" s="71" t="s">
        <v>502</v>
      </c>
      <c r="D12" s="68" t="s">
        <v>376</v>
      </c>
      <c r="E12" s="50"/>
    </row>
    <row r="13" spans="1:5" x14ac:dyDescent="0.25">
      <c r="B13" s="73" t="s">
        <v>508</v>
      </c>
      <c r="C13" s="74">
        <v>364555867</v>
      </c>
      <c r="D13" s="69" t="s">
        <v>377</v>
      </c>
      <c r="E13" s="52"/>
    </row>
    <row r="14" spans="1:5" ht="30" x14ac:dyDescent="0.25">
      <c r="A14">
        <v>5</v>
      </c>
      <c r="B14" s="53" t="s">
        <v>378</v>
      </c>
      <c r="C14" s="71" t="s">
        <v>503</v>
      </c>
      <c r="D14" s="68" t="s">
        <v>379</v>
      </c>
      <c r="E14" s="50"/>
    </row>
    <row r="15" spans="1:5" ht="30" x14ac:dyDescent="0.25">
      <c r="B15" s="73" t="s">
        <v>508</v>
      </c>
      <c r="C15" s="72" t="s">
        <v>511</v>
      </c>
      <c r="D15" s="69" t="s">
        <v>512</v>
      </c>
      <c r="E15" s="52"/>
    </row>
    <row r="16" spans="1:5" x14ac:dyDescent="0.25">
      <c r="A16">
        <v>6</v>
      </c>
      <c r="B16" s="53" t="s">
        <v>380</v>
      </c>
      <c r="C16" s="71" t="s">
        <v>513</v>
      </c>
      <c r="D16" s="68" t="s">
        <v>381</v>
      </c>
      <c r="E16" s="50"/>
    </row>
    <row r="17" spans="1:5" x14ac:dyDescent="0.25">
      <c r="B17" s="32"/>
      <c r="C17" s="72" t="s">
        <v>514</v>
      </c>
      <c r="D17" s="69"/>
      <c r="E17" s="52"/>
    </row>
    <row r="18" spans="1:5" x14ac:dyDescent="0.25">
      <c r="A18">
        <v>7</v>
      </c>
      <c r="B18" s="53" t="s">
        <v>420</v>
      </c>
      <c r="C18" s="71"/>
      <c r="D18" s="68" t="s">
        <v>382</v>
      </c>
      <c r="E18" s="50"/>
    </row>
    <row r="19" spans="1:5" x14ac:dyDescent="0.25">
      <c r="B19" s="32"/>
      <c r="C19" s="72"/>
      <c r="D19" s="69" t="s">
        <v>383</v>
      </c>
      <c r="E19" s="52"/>
    </row>
    <row r="20" spans="1:5" ht="30" x14ac:dyDescent="0.25">
      <c r="A20">
        <v>8</v>
      </c>
      <c r="B20" s="53" t="s">
        <v>384</v>
      </c>
      <c r="C20" s="71" t="s">
        <v>504</v>
      </c>
      <c r="D20" s="68" t="s">
        <v>385</v>
      </c>
      <c r="E20" s="50"/>
    </row>
    <row r="21" spans="1:5" x14ac:dyDescent="0.25">
      <c r="B21" s="73" t="s">
        <v>508</v>
      </c>
      <c r="C21" s="72" t="s">
        <v>515</v>
      </c>
      <c r="D21" s="69" t="s">
        <v>383</v>
      </c>
      <c r="E21" s="52"/>
    </row>
    <row r="22" spans="1:5" ht="30" x14ac:dyDescent="0.25">
      <c r="A22">
        <v>9</v>
      </c>
      <c r="B22" s="53" t="s">
        <v>505</v>
      </c>
      <c r="C22" s="71" t="s">
        <v>506</v>
      </c>
      <c r="D22" s="68" t="s">
        <v>507</v>
      </c>
      <c r="E22" s="50"/>
    </row>
    <row r="23" spans="1:5" x14ac:dyDescent="0.25">
      <c r="B23" s="73" t="s">
        <v>508</v>
      </c>
      <c r="C23" s="72" t="s">
        <v>516</v>
      </c>
      <c r="D23" s="69"/>
      <c r="E23" s="52"/>
    </row>
    <row r="26" spans="1:5" ht="18.600000000000001" customHeight="1" x14ac:dyDescent="0.25">
      <c r="B26" s="175" t="s">
        <v>495</v>
      </c>
      <c r="C26" s="176" t="s">
        <v>494</v>
      </c>
      <c r="D26" s="176" t="s">
        <v>496</v>
      </c>
      <c r="E26" s="79" t="s">
        <v>491</v>
      </c>
    </row>
    <row r="27" spans="1:5" x14ac:dyDescent="0.25">
      <c r="B27" s="80" t="s">
        <v>685</v>
      </c>
      <c r="C27" s="179"/>
      <c r="D27" s="179"/>
      <c r="E27" s="80" t="s">
        <v>492</v>
      </c>
    </row>
    <row r="28" spans="1:5" ht="30" x14ac:dyDescent="0.25">
      <c r="A28">
        <v>1</v>
      </c>
      <c r="B28" s="48" t="s">
        <v>386</v>
      </c>
      <c r="C28" s="70" t="s">
        <v>497</v>
      </c>
      <c r="D28" s="30" t="s">
        <v>387</v>
      </c>
      <c r="E28" s="50"/>
    </row>
    <row r="29" spans="1:5" x14ac:dyDescent="0.25">
      <c r="B29" s="27" t="s">
        <v>389</v>
      </c>
      <c r="C29" s="70" t="s">
        <v>498</v>
      </c>
      <c r="D29" s="30" t="s">
        <v>388</v>
      </c>
      <c r="E29" s="51" t="s">
        <v>520</v>
      </c>
    </row>
    <row r="30" spans="1:5" x14ac:dyDescent="0.25">
      <c r="B30" s="58" t="s">
        <v>518</v>
      </c>
      <c r="C30" s="70" t="s">
        <v>499</v>
      </c>
      <c r="D30" s="30"/>
      <c r="E30" s="75">
        <v>44030</v>
      </c>
    </row>
    <row r="31" spans="1:5" x14ac:dyDescent="0.25">
      <c r="B31" s="32" t="s">
        <v>500</v>
      </c>
      <c r="C31" s="72"/>
      <c r="D31" s="69"/>
      <c r="E31" s="52"/>
    </row>
    <row r="32" spans="1:5" ht="30" x14ac:dyDescent="0.25">
      <c r="A32">
        <v>2</v>
      </c>
      <c r="B32" s="49" t="s">
        <v>384</v>
      </c>
      <c r="C32" s="71" t="s">
        <v>517</v>
      </c>
      <c r="D32" s="68" t="s">
        <v>537</v>
      </c>
      <c r="E32" s="50" t="s">
        <v>520</v>
      </c>
    </row>
    <row r="33" spans="1:5" x14ac:dyDescent="0.25">
      <c r="B33" s="27" t="s">
        <v>389</v>
      </c>
      <c r="C33" s="70" t="s">
        <v>498</v>
      </c>
      <c r="D33" s="30"/>
      <c r="E33" s="76">
        <v>44030</v>
      </c>
    </row>
    <row r="34" spans="1:5" x14ac:dyDescent="0.25">
      <c r="B34" s="58" t="s">
        <v>518</v>
      </c>
      <c r="C34" s="70"/>
      <c r="D34" s="30"/>
      <c r="E34" s="75"/>
    </row>
    <row r="35" spans="1:5" x14ac:dyDescent="0.25">
      <c r="B35" s="78" t="s">
        <v>500</v>
      </c>
      <c r="C35" s="70"/>
      <c r="D35" s="30"/>
      <c r="E35" s="75"/>
    </row>
    <row r="36" spans="1:5" ht="30" x14ac:dyDescent="0.25">
      <c r="A36">
        <v>3</v>
      </c>
      <c r="B36" s="53" t="s">
        <v>393</v>
      </c>
      <c r="C36" s="71" t="s">
        <v>497</v>
      </c>
      <c r="D36" s="68" t="s">
        <v>387</v>
      </c>
      <c r="E36" s="50"/>
    </row>
    <row r="37" spans="1:5" x14ac:dyDescent="0.25">
      <c r="B37" s="58" t="s">
        <v>518</v>
      </c>
      <c r="C37" s="70" t="s">
        <v>498</v>
      </c>
      <c r="D37" s="30"/>
      <c r="E37" s="51" t="s">
        <v>521</v>
      </c>
    </row>
    <row r="38" spans="1:5" x14ac:dyDescent="0.25">
      <c r="B38" s="32" t="s">
        <v>500</v>
      </c>
      <c r="C38" s="72"/>
      <c r="D38" s="69"/>
      <c r="E38" s="76">
        <v>44032</v>
      </c>
    </row>
    <row r="39" spans="1:5" x14ac:dyDescent="0.25">
      <c r="A39">
        <v>4</v>
      </c>
      <c r="B39" s="53" t="s">
        <v>421</v>
      </c>
      <c r="C39" s="71" t="s">
        <v>526</v>
      </c>
      <c r="D39" s="68" t="s">
        <v>534</v>
      </c>
      <c r="E39" s="50"/>
    </row>
    <row r="40" spans="1:5" x14ac:dyDescent="0.25">
      <c r="B40" s="58" t="s">
        <v>518</v>
      </c>
      <c r="C40" s="70" t="s">
        <v>498</v>
      </c>
      <c r="D40" s="30" t="s">
        <v>535</v>
      </c>
      <c r="E40" s="51" t="s">
        <v>521</v>
      </c>
    </row>
    <row r="41" spans="1:5" x14ac:dyDescent="0.25">
      <c r="B41" s="32" t="s">
        <v>500</v>
      </c>
      <c r="C41" s="72"/>
      <c r="D41" s="69"/>
      <c r="E41" s="76">
        <v>44034</v>
      </c>
    </row>
    <row r="42" spans="1:5" x14ac:dyDescent="0.25">
      <c r="A42">
        <v>5</v>
      </c>
      <c r="B42" s="53" t="s">
        <v>394</v>
      </c>
      <c r="C42" s="71" t="s">
        <v>519</v>
      </c>
      <c r="D42" s="68" t="s">
        <v>529</v>
      </c>
      <c r="E42" s="50"/>
    </row>
    <row r="43" spans="1:5" x14ac:dyDescent="0.25">
      <c r="B43" s="27"/>
      <c r="C43" s="70" t="s">
        <v>498</v>
      </c>
      <c r="D43" s="30"/>
      <c r="E43" s="51" t="s">
        <v>523</v>
      </c>
    </row>
    <row r="44" spans="1:5" x14ac:dyDescent="0.25">
      <c r="B44" s="27"/>
      <c r="C44" s="70"/>
      <c r="D44" s="30"/>
      <c r="E44" s="52" t="s">
        <v>524</v>
      </c>
    </row>
    <row r="45" spans="1:5" x14ac:dyDescent="0.25">
      <c r="A45">
        <v>6</v>
      </c>
      <c r="B45" s="53" t="s">
        <v>395</v>
      </c>
      <c r="C45" s="71" t="s">
        <v>532</v>
      </c>
      <c r="D45" s="68" t="s">
        <v>533</v>
      </c>
      <c r="E45" s="50"/>
    </row>
    <row r="46" spans="1:5" x14ac:dyDescent="0.25">
      <c r="B46" s="27"/>
      <c r="C46" s="70" t="s">
        <v>498</v>
      </c>
      <c r="D46" s="30"/>
      <c r="E46" s="51" t="s">
        <v>521</v>
      </c>
    </row>
    <row r="47" spans="1:5" x14ac:dyDescent="0.25">
      <c r="B47" s="32"/>
      <c r="C47" s="72"/>
      <c r="D47" s="69"/>
      <c r="E47" s="208">
        <v>44032</v>
      </c>
    </row>
    <row r="48" spans="1:5" x14ac:dyDescent="0.25">
      <c r="A48">
        <v>7</v>
      </c>
      <c r="B48" s="53" t="s">
        <v>396</v>
      </c>
      <c r="C48" s="71" t="s">
        <v>530</v>
      </c>
      <c r="D48" s="68" t="s">
        <v>531</v>
      </c>
      <c r="E48" s="50"/>
    </row>
    <row r="49" spans="1:5" x14ac:dyDescent="0.25">
      <c r="B49" s="58" t="s">
        <v>518</v>
      </c>
      <c r="C49" s="70" t="s">
        <v>498</v>
      </c>
      <c r="D49" s="30"/>
      <c r="E49" s="51" t="s">
        <v>521</v>
      </c>
    </row>
    <row r="50" spans="1:5" x14ac:dyDescent="0.25">
      <c r="B50" s="32" t="s">
        <v>500</v>
      </c>
      <c r="C50" s="72"/>
      <c r="D50" s="69"/>
      <c r="E50" s="76">
        <v>44032</v>
      </c>
    </row>
    <row r="51" spans="1:5" x14ac:dyDescent="0.25">
      <c r="A51">
        <v>8</v>
      </c>
      <c r="B51" s="40" t="s">
        <v>397</v>
      </c>
      <c r="C51" s="70"/>
      <c r="D51" s="30" t="s">
        <v>528</v>
      </c>
      <c r="E51" s="50"/>
    </row>
    <row r="52" spans="1:5" x14ac:dyDescent="0.25">
      <c r="B52" s="27"/>
      <c r="C52" s="70"/>
      <c r="D52" s="30"/>
      <c r="E52" s="51" t="s">
        <v>522</v>
      </c>
    </row>
    <row r="53" spans="1:5" x14ac:dyDescent="0.25">
      <c r="B53" s="32"/>
      <c r="C53" s="72"/>
      <c r="D53" s="69"/>
      <c r="E53" s="76">
        <v>44030</v>
      </c>
    </row>
    <row r="54" spans="1:5" x14ac:dyDescent="0.25">
      <c r="A54">
        <v>9</v>
      </c>
      <c r="B54" s="77" t="s">
        <v>505</v>
      </c>
      <c r="C54" s="71" t="s">
        <v>536</v>
      </c>
      <c r="D54" s="71" t="s">
        <v>529</v>
      </c>
      <c r="E54" s="50"/>
    </row>
    <row r="55" spans="1:5" x14ac:dyDescent="0.25">
      <c r="B55" s="51"/>
      <c r="C55" s="70" t="s">
        <v>498</v>
      </c>
      <c r="D55" s="70"/>
      <c r="E55" s="51" t="s">
        <v>523</v>
      </c>
    </row>
    <row r="56" spans="1:5" x14ac:dyDescent="0.25">
      <c r="B56" s="52"/>
      <c r="C56" s="72"/>
      <c r="D56" s="72"/>
      <c r="E56" s="52" t="s">
        <v>525</v>
      </c>
    </row>
  </sheetData>
  <pageMargins left="0.25" right="0.25" top="0.75" bottom="0.75" header="0.3" footer="0.3"/>
  <pageSetup scale="9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F24"/>
  <sheetViews>
    <sheetView workbookViewId="0">
      <selection activeCell="E25" sqref="E25"/>
    </sheetView>
  </sheetViews>
  <sheetFormatPr defaultRowHeight="15" x14ac:dyDescent="0.25"/>
  <cols>
    <col min="2" max="2" width="18.7109375" customWidth="1"/>
    <col min="3" max="3" width="15.7109375" customWidth="1"/>
    <col min="4" max="4" width="14.42578125" customWidth="1"/>
    <col min="5" max="5" width="22.42578125" bestFit="1" customWidth="1"/>
    <col min="6" max="6" width="15.42578125" customWidth="1"/>
  </cols>
  <sheetData>
    <row r="3" spans="2:6" ht="19.5" customHeight="1" x14ac:dyDescent="0.25">
      <c r="B3" s="156" t="s">
        <v>731</v>
      </c>
      <c r="C3" s="154"/>
      <c r="D3" s="154"/>
      <c r="E3" s="155"/>
    </row>
    <row r="4" spans="2:6" x14ac:dyDescent="0.25">
      <c r="B4" s="2"/>
    </row>
    <row r="6" spans="2:6" x14ac:dyDescent="0.25">
      <c r="B6" s="34" t="s">
        <v>428</v>
      </c>
      <c r="C6" s="34" t="s">
        <v>429</v>
      </c>
      <c r="D6" s="34" t="s">
        <v>431</v>
      </c>
      <c r="E6" s="34" t="s">
        <v>567</v>
      </c>
      <c r="F6" s="36"/>
    </row>
    <row r="7" spans="2:6" x14ac:dyDescent="0.25">
      <c r="B7" s="35"/>
      <c r="C7" s="35" t="s">
        <v>430</v>
      </c>
      <c r="D7" s="35" t="s">
        <v>432</v>
      </c>
      <c r="E7" s="35" t="s">
        <v>568</v>
      </c>
      <c r="F7" s="36"/>
    </row>
    <row r="8" spans="2:6" x14ac:dyDescent="0.25">
      <c r="B8" s="157"/>
      <c r="C8" s="157"/>
      <c r="D8" s="157"/>
      <c r="E8" s="157"/>
    </row>
    <row r="9" spans="2:6" x14ac:dyDescent="0.25">
      <c r="B9" s="157" t="s">
        <v>46</v>
      </c>
      <c r="C9" s="158">
        <v>1682</v>
      </c>
      <c r="D9" s="158">
        <v>9010</v>
      </c>
      <c r="E9" s="157" t="s">
        <v>569</v>
      </c>
    </row>
    <row r="10" spans="2:6" x14ac:dyDescent="0.25">
      <c r="B10" s="157"/>
      <c r="C10" s="157"/>
      <c r="D10" s="157"/>
      <c r="E10" s="157"/>
    </row>
    <row r="11" spans="2:6" x14ac:dyDescent="0.25">
      <c r="B11" s="157" t="s">
        <v>433</v>
      </c>
      <c r="C11" s="158">
        <v>1016</v>
      </c>
      <c r="D11" s="158">
        <v>5700</v>
      </c>
      <c r="E11" s="157" t="s">
        <v>570</v>
      </c>
    </row>
    <row r="12" spans="2:6" x14ac:dyDescent="0.25">
      <c r="B12" s="157"/>
      <c r="C12" s="157"/>
      <c r="D12" s="157"/>
      <c r="E12" s="157"/>
    </row>
    <row r="13" spans="2:6" x14ac:dyDescent="0.25">
      <c r="B13" s="157" t="s">
        <v>667</v>
      </c>
      <c r="C13" s="157">
        <v>764</v>
      </c>
      <c r="D13" s="158">
        <v>6385</v>
      </c>
      <c r="E13" s="157" t="s">
        <v>571</v>
      </c>
    </row>
    <row r="15" spans="2:6" x14ac:dyDescent="0.25">
      <c r="B15" t="s">
        <v>572</v>
      </c>
    </row>
    <row r="17" spans="2:5" x14ac:dyDescent="0.25">
      <c r="B17" s="2" t="s">
        <v>668</v>
      </c>
    </row>
    <row r="19" spans="2:5" ht="20.25" customHeight="1" x14ac:dyDescent="0.25">
      <c r="B19" s="156" t="s">
        <v>586</v>
      </c>
      <c r="C19" s="170"/>
      <c r="D19" s="36"/>
      <c r="E19" s="36"/>
    </row>
    <row r="20" spans="2:5" x14ac:dyDescent="0.25">
      <c r="B20" s="39"/>
      <c r="C20" s="157"/>
    </row>
    <row r="21" spans="2:5" x14ac:dyDescent="0.25">
      <c r="B21" s="39" t="s">
        <v>587</v>
      </c>
      <c r="C21" s="157">
        <v>396</v>
      </c>
    </row>
    <row r="22" spans="2:5" x14ac:dyDescent="0.25">
      <c r="B22" s="39" t="s">
        <v>588</v>
      </c>
      <c r="C22" s="157">
        <v>230</v>
      </c>
    </row>
    <row r="23" spans="2:5" x14ac:dyDescent="0.25">
      <c r="B23" s="39" t="s">
        <v>589</v>
      </c>
      <c r="C23" s="157">
        <v>208</v>
      </c>
    </row>
    <row r="24" spans="2:5" x14ac:dyDescent="0.25">
      <c r="B24" s="39" t="s">
        <v>590</v>
      </c>
      <c r="C24" s="157">
        <v>142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K21"/>
  <sheetViews>
    <sheetView workbookViewId="0">
      <selection activeCell="F20" sqref="F20"/>
    </sheetView>
  </sheetViews>
  <sheetFormatPr defaultRowHeight="15" x14ac:dyDescent="0.25"/>
  <cols>
    <col min="2" max="2" width="30.42578125" customWidth="1"/>
    <col min="3" max="3" width="27.7109375" customWidth="1"/>
    <col min="5" max="5" width="26.140625" bestFit="1" customWidth="1"/>
    <col min="6" max="6" width="21.140625" bestFit="1" customWidth="1"/>
  </cols>
  <sheetData>
    <row r="2" spans="1:11" ht="18" customHeight="1" x14ac:dyDescent="0.25">
      <c r="B2" s="159" t="s">
        <v>548</v>
      </c>
      <c r="C2" s="160"/>
      <c r="E2" s="53" t="s">
        <v>452</v>
      </c>
      <c r="F2" s="38" t="s">
        <v>678</v>
      </c>
    </row>
    <row r="3" spans="1:11" x14ac:dyDescent="0.25">
      <c r="B3" s="61"/>
      <c r="C3" s="62"/>
      <c r="E3" s="230" t="s">
        <v>720</v>
      </c>
      <c r="F3" s="28"/>
    </row>
    <row r="4" spans="1:11" x14ac:dyDescent="0.25">
      <c r="B4" s="63" t="s">
        <v>643</v>
      </c>
      <c r="C4" s="238" t="s">
        <v>736</v>
      </c>
      <c r="E4" s="231" t="s">
        <v>725</v>
      </c>
      <c r="F4" s="28"/>
    </row>
    <row r="5" spans="1:11" x14ac:dyDescent="0.25">
      <c r="B5" s="63"/>
      <c r="C5" s="64"/>
      <c r="E5" s="27" t="s">
        <v>457</v>
      </c>
      <c r="F5" s="28"/>
    </row>
    <row r="6" spans="1:11" x14ac:dyDescent="0.25">
      <c r="B6" s="63" t="s">
        <v>665</v>
      </c>
      <c r="C6" s="64" t="s">
        <v>674</v>
      </c>
      <c r="E6" s="32" t="s">
        <v>458</v>
      </c>
      <c r="F6" s="33"/>
    </row>
    <row r="7" spans="1:11" x14ac:dyDescent="0.25">
      <c r="B7" s="27"/>
      <c r="C7" s="28"/>
    </row>
    <row r="8" spans="1:11" x14ac:dyDescent="0.25">
      <c r="B8" s="40" t="s">
        <v>462</v>
      </c>
      <c r="C8" s="66" t="s">
        <v>675</v>
      </c>
      <c r="E8" s="53" t="s">
        <v>453</v>
      </c>
      <c r="F8" s="38" t="s">
        <v>676</v>
      </c>
    </row>
    <row r="9" spans="1:11" x14ac:dyDescent="0.25">
      <c r="B9" s="67" t="s">
        <v>489</v>
      </c>
      <c r="C9" s="65"/>
      <c r="E9" s="32" t="s">
        <v>454</v>
      </c>
      <c r="F9" s="33" t="s">
        <v>676</v>
      </c>
    </row>
    <row r="11" spans="1:11" x14ac:dyDescent="0.25">
      <c r="B11" s="53" t="s">
        <v>203</v>
      </c>
      <c r="C11" s="54" t="s">
        <v>676</v>
      </c>
      <c r="E11" s="53" t="s">
        <v>455</v>
      </c>
      <c r="F11" s="38" t="s">
        <v>741</v>
      </c>
    </row>
    <row r="12" spans="1:11" x14ac:dyDescent="0.25">
      <c r="B12" s="27" t="s">
        <v>442</v>
      </c>
      <c r="C12" s="55"/>
      <c r="E12" s="63" t="s">
        <v>717</v>
      </c>
      <c r="F12" s="28" t="s">
        <v>741</v>
      </c>
    </row>
    <row r="13" spans="1:11" x14ac:dyDescent="0.25">
      <c r="B13" s="32" t="s">
        <v>443</v>
      </c>
      <c r="C13" s="56"/>
      <c r="E13" s="230" t="s">
        <v>726</v>
      </c>
      <c r="F13" s="28"/>
    </row>
    <row r="14" spans="1:11" x14ac:dyDescent="0.25">
      <c r="A14" s="19"/>
      <c r="B14" s="19"/>
      <c r="C14" s="45"/>
      <c r="E14" s="27" t="s">
        <v>459</v>
      </c>
      <c r="F14" s="28"/>
    </row>
    <row r="15" spans="1:11" x14ac:dyDescent="0.25">
      <c r="B15" s="53" t="s">
        <v>333</v>
      </c>
      <c r="C15" s="54" t="s">
        <v>677</v>
      </c>
      <c r="E15" s="27" t="s">
        <v>460</v>
      </c>
      <c r="F15" s="28"/>
    </row>
    <row r="16" spans="1:11" x14ac:dyDescent="0.25">
      <c r="B16" s="27" t="s">
        <v>444</v>
      </c>
      <c r="C16" s="57"/>
      <c r="E16" s="32" t="s">
        <v>461</v>
      </c>
      <c r="F16" s="33"/>
      <c r="K16" t="s">
        <v>680</v>
      </c>
    </row>
    <row r="17" spans="2:6" x14ac:dyDescent="0.25">
      <c r="B17" s="32" t="s">
        <v>445</v>
      </c>
      <c r="C17" s="44"/>
    </row>
    <row r="18" spans="2:6" x14ac:dyDescent="0.25">
      <c r="B18" s="19"/>
      <c r="C18" s="29"/>
      <c r="E18" s="202" t="s">
        <v>454</v>
      </c>
      <c r="F18" s="82" t="s">
        <v>741</v>
      </c>
    </row>
    <row r="20" spans="2:6" x14ac:dyDescent="0.25">
      <c r="E20" s="53" t="s">
        <v>487</v>
      </c>
      <c r="F20" s="38" t="s">
        <v>742</v>
      </c>
    </row>
    <row r="21" spans="2:6" x14ac:dyDescent="0.25">
      <c r="E21" s="59" t="s">
        <v>488</v>
      </c>
      <c r="F21" s="60" t="s">
        <v>679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25"/>
  <sheetViews>
    <sheetView workbookViewId="0">
      <selection activeCell="D22" sqref="D22"/>
    </sheetView>
  </sheetViews>
  <sheetFormatPr defaultRowHeight="15" x14ac:dyDescent="0.25"/>
  <cols>
    <col min="2" max="2" width="26.28515625" customWidth="1"/>
    <col min="3" max="3" width="20.42578125" customWidth="1"/>
    <col min="4" max="4" width="27.140625" customWidth="1"/>
    <col min="5" max="5" width="14.5703125" customWidth="1"/>
    <col min="6" max="6" width="13.42578125" customWidth="1"/>
    <col min="7" max="7" width="23.42578125" bestFit="1" customWidth="1"/>
  </cols>
  <sheetData>
    <row r="2" spans="2:7" ht="18" customHeight="1" x14ac:dyDescent="0.25">
      <c r="B2" s="139" t="s">
        <v>573</v>
      </c>
      <c r="C2" s="140"/>
      <c r="D2" s="163"/>
      <c r="E2" s="163"/>
      <c r="F2" s="163"/>
      <c r="G2" s="163"/>
    </row>
    <row r="4" spans="2:7" x14ac:dyDescent="0.25">
      <c r="B4" t="s">
        <v>485</v>
      </c>
    </row>
    <row r="5" spans="2:7" x14ac:dyDescent="0.25">
      <c r="B5" t="s">
        <v>486</v>
      </c>
    </row>
    <row r="6" spans="2:7" x14ac:dyDescent="0.25">
      <c r="B6" s="79"/>
      <c r="C6" s="79" t="s">
        <v>481</v>
      </c>
      <c r="D6" s="79"/>
      <c r="E6" s="79"/>
      <c r="F6" s="79"/>
      <c r="G6" s="79" t="s">
        <v>483</v>
      </c>
    </row>
    <row r="7" spans="2:7" x14ac:dyDescent="0.25">
      <c r="B7" s="80" t="s">
        <v>467</v>
      </c>
      <c r="C7" s="80" t="s">
        <v>482</v>
      </c>
      <c r="D7" s="80" t="s">
        <v>538</v>
      </c>
      <c r="E7" s="80" t="s">
        <v>475</v>
      </c>
      <c r="F7" s="80" t="s">
        <v>473</v>
      </c>
      <c r="G7" s="80" t="s">
        <v>484</v>
      </c>
    </row>
    <row r="8" spans="2:7" x14ac:dyDescent="0.25">
      <c r="B8" s="39"/>
      <c r="C8" s="39"/>
      <c r="D8" s="39"/>
      <c r="E8" s="39"/>
      <c r="F8" s="39"/>
      <c r="G8" s="39"/>
    </row>
    <row r="9" spans="2:7" x14ac:dyDescent="0.25">
      <c r="B9" s="39" t="s">
        <v>468</v>
      </c>
      <c r="C9" s="39" t="s">
        <v>683</v>
      </c>
      <c r="D9" s="39" t="s">
        <v>472</v>
      </c>
      <c r="E9" s="39" t="s">
        <v>476</v>
      </c>
      <c r="F9" s="180">
        <v>44105</v>
      </c>
      <c r="G9" s="39"/>
    </row>
    <row r="10" spans="2:7" x14ac:dyDescent="0.25">
      <c r="B10" s="39"/>
      <c r="C10" s="39"/>
      <c r="D10" s="39"/>
      <c r="E10" s="39"/>
      <c r="F10" s="39"/>
      <c r="G10" s="39"/>
    </row>
    <row r="11" spans="2:7" x14ac:dyDescent="0.25">
      <c r="B11" s="39" t="s">
        <v>469</v>
      </c>
      <c r="C11" s="39" t="s">
        <v>683</v>
      </c>
      <c r="D11" s="39" t="s">
        <v>474</v>
      </c>
      <c r="E11" s="39" t="s">
        <v>477</v>
      </c>
      <c r="F11" s="180">
        <v>44044</v>
      </c>
      <c r="G11" s="39"/>
    </row>
    <row r="12" spans="2:7" x14ac:dyDescent="0.25">
      <c r="B12" s="39"/>
      <c r="C12" s="39"/>
      <c r="D12" s="39"/>
      <c r="E12" s="39"/>
      <c r="F12" s="39"/>
      <c r="G12" s="39"/>
    </row>
    <row r="13" spans="2:7" x14ac:dyDescent="0.25">
      <c r="B13" s="39" t="s">
        <v>470</v>
      </c>
      <c r="C13" s="39" t="s">
        <v>683</v>
      </c>
      <c r="D13" s="39" t="s">
        <v>478</v>
      </c>
      <c r="E13" s="39" t="s">
        <v>476</v>
      </c>
      <c r="F13" s="180">
        <v>43831</v>
      </c>
      <c r="G13" s="39"/>
    </row>
    <row r="14" spans="2:7" x14ac:dyDescent="0.25">
      <c r="B14" s="39"/>
      <c r="C14" s="39"/>
      <c r="D14" s="39"/>
      <c r="E14" s="39"/>
      <c r="F14" s="39"/>
      <c r="G14" s="39"/>
    </row>
    <row r="15" spans="2:7" x14ac:dyDescent="0.25">
      <c r="B15" s="39" t="s">
        <v>471</v>
      </c>
      <c r="C15" s="39" t="s">
        <v>683</v>
      </c>
      <c r="D15" s="39"/>
      <c r="E15" s="39"/>
      <c r="F15" s="39"/>
      <c r="G15" s="39"/>
    </row>
    <row r="16" spans="2:7" x14ac:dyDescent="0.25">
      <c r="B16" s="39"/>
      <c r="C16" s="39"/>
      <c r="D16" s="39"/>
      <c r="E16" s="39"/>
      <c r="F16" s="39"/>
      <c r="G16" s="39"/>
    </row>
    <row r="25" spans="9:9" x14ac:dyDescent="0.25">
      <c r="I25" t="s">
        <v>539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W31"/>
  <sheetViews>
    <sheetView topLeftCell="S1" workbookViewId="0">
      <selection activeCell="U15" sqref="U15"/>
    </sheetView>
  </sheetViews>
  <sheetFormatPr defaultRowHeight="15" x14ac:dyDescent="0.25"/>
  <cols>
    <col min="2" max="2" width="54.28515625" customWidth="1"/>
    <col min="3" max="3" width="39.7109375" bestFit="1" customWidth="1"/>
    <col min="21" max="21" width="55.7109375" bestFit="1" customWidth="1"/>
    <col min="22" max="22" width="39.7109375" bestFit="1" customWidth="1"/>
  </cols>
  <sheetData>
    <row r="3" spans="2:23" ht="19.5" customHeight="1" x14ac:dyDescent="0.25">
      <c r="B3" s="184" t="s">
        <v>602</v>
      </c>
      <c r="C3" s="185" t="s">
        <v>617</v>
      </c>
      <c r="D3" s="185" t="s">
        <v>603</v>
      </c>
      <c r="U3" s="184" t="s">
        <v>602</v>
      </c>
      <c r="V3" s="185" t="s">
        <v>617</v>
      </c>
      <c r="W3" s="185" t="s">
        <v>603</v>
      </c>
    </row>
    <row r="4" spans="2:23" x14ac:dyDescent="0.25">
      <c r="B4" s="39"/>
      <c r="C4" s="39"/>
      <c r="D4" s="39"/>
      <c r="U4" s="39"/>
      <c r="V4" s="39"/>
      <c r="W4" s="39"/>
    </row>
    <row r="5" spans="2:23" ht="15.75" x14ac:dyDescent="0.25">
      <c r="B5" s="186" t="s">
        <v>604</v>
      </c>
      <c r="C5" s="186"/>
      <c r="D5" s="186"/>
      <c r="U5" s="186" t="s">
        <v>604</v>
      </c>
      <c r="V5" s="186"/>
      <c r="W5" s="186"/>
    </row>
    <row r="6" spans="2:23" ht="15.75" x14ac:dyDescent="0.25">
      <c r="B6" s="186" t="s">
        <v>605</v>
      </c>
      <c r="C6" s="186"/>
      <c r="D6" s="186"/>
      <c r="U6" s="186" t="s">
        <v>605</v>
      </c>
      <c r="V6" s="186"/>
      <c r="W6" s="186"/>
    </row>
    <row r="7" spans="2:23" ht="15.75" x14ac:dyDescent="0.25">
      <c r="B7" s="187" t="s">
        <v>618</v>
      </c>
      <c r="C7" s="186"/>
      <c r="D7" s="186"/>
      <c r="U7" s="187" t="s">
        <v>618</v>
      </c>
      <c r="V7" s="186"/>
      <c r="W7" s="186"/>
    </row>
    <row r="8" spans="2:23" ht="15.75" x14ac:dyDescent="0.25">
      <c r="B8" s="187" t="s">
        <v>619</v>
      </c>
      <c r="C8" s="186" t="s">
        <v>606</v>
      </c>
      <c r="D8" s="186"/>
      <c r="U8" s="187" t="s">
        <v>619</v>
      </c>
      <c r="V8" s="186" t="s">
        <v>606</v>
      </c>
      <c r="W8" s="186"/>
    </row>
    <row r="9" spans="2:23" ht="15.75" x14ac:dyDescent="0.25">
      <c r="B9" s="187" t="s">
        <v>620</v>
      </c>
      <c r="C9" s="186" t="s">
        <v>606</v>
      </c>
      <c r="D9" s="186"/>
      <c r="U9" s="187" t="s">
        <v>620</v>
      </c>
      <c r="V9" s="186" t="s">
        <v>606</v>
      </c>
      <c r="W9" s="186"/>
    </row>
    <row r="10" spans="2:23" ht="15.75" x14ac:dyDescent="0.25">
      <c r="B10" s="187" t="s">
        <v>621</v>
      </c>
      <c r="C10" s="186" t="s">
        <v>607</v>
      </c>
      <c r="D10" s="186"/>
      <c r="U10" s="187" t="s">
        <v>621</v>
      </c>
      <c r="V10" s="186" t="s">
        <v>607</v>
      </c>
      <c r="W10" s="186"/>
    </row>
    <row r="11" spans="2:23" ht="15.75" x14ac:dyDescent="0.25">
      <c r="B11" s="187" t="s">
        <v>622</v>
      </c>
      <c r="C11" s="186"/>
      <c r="D11" s="186"/>
      <c r="U11" s="187" t="s">
        <v>622</v>
      </c>
      <c r="V11" s="186"/>
      <c r="W11" s="186"/>
    </row>
    <row r="12" spans="2:23" ht="15.75" x14ac:dyDescent="0.25">
      <c r="B12" s="187" t="s">
        <v>623</v>
      </c>
      <c r="C12" s="186"/>
      <c r="D12" s="186"/>
      <c r="U12" s="187" t="s">
        <v>623</v>
      </c>
      <c r="V12" s="186"/>
      <c r="W12" s="186"/>
    </row>
    <row r="13" spans="2:23" ht="15.75" x14ac:dyDescent="0.25">
      <c r="B13" s="187" t="s">
        <v>624</v>
      </c>
      <c r="C13" s="186"/>
      <c r="D13" s="186"/>
      <c r="U13" s="187" t="s">
        <v>624</v>
      </c>
      <c r="V13" s="186"/>
      <c r="W13" s="186"/>
    </row>
    <row r="14" spans="2:23" ht="15.75" x14ac:dyDescent="0.25">
      <c r="B14" s="187" t="s">
        <v>625</v>
      </c>
      <c r="C14" s="186"/>
      <c r="D14" s="186"/>
      <c r="U14" s="187" t="s">
        <v>625</v>
      </c>
      <c r="V14" s="186"/>
      <c r="W14" s="186"/>
    </row>
    <row r="15" spans="2:23" ht="15.75" x14ac:dyDescent="0.25">
      <c r="B15" s="187" t="s">
        <v>732</v>
      </c>
      <c r="C15" s="186"/>
      <c r="D15" s="186"/>
      <c r="U15" s="235" t="s">
        <v>721</v>
      </c>
      <c r="V15" s="186"/>
      <c r="W15" s="186"/>
    </row>
    <row r="16" spans="2:23" ht="15.75" x14ac:dyDescent="0.25">
      <c r="B16" s="187" t="s">
        <v>626</v>
      </c>
      <c r="C16" s="186"/>
      <c r="D16" s="186"/>
      <c r="U16" s="187" t="s">
        <v>626</v>
      </c>
      <c r="V16" s="186"/>
      <c r="W16" s="186"/>
    </row>
    <row r="17" spans="2:23" ht="15.75" x14ac:dyDescent="0.25">
      <c r="B17" s="187" t="s">
        <v>627</v>
      </c>
      <c r="C17" s="186"/>
      <c r="D17" s="186"/>
      <c r="U17" s="187" t="s">
        <v>627</v>
      </c>
      <c r="V17" s="186"/>
      <c r="W17" s="186"/>
    </row>
    <row r="18" spans="2:23" ht="15.75" x14ac:dyDescent="0.25">
      <c r="B18" s="186" t="s">
        <v>608</v>
      </c>
      <c r="C18" s="186" t="s">
        <v>609</v>
      </c>
      <c r="D18" s="186"/>
      <c r="U18" s="186" t="s">
        <v>608</v>
      </c>
      <c r="V18" s="186" t="s">
        <v>609</v>
      </c>
      <c r="W18" s="186"/>
    </row>
    <row r="19" spans="2:23" ht="15.75" x14ac:dyDescent="0.25">
      <c r="B19" s="186" t="s">
        <v>628</v>
      </c>
      <c r="C19" s="186" t="s">
        <v>610</v>
      </c>
      <c r="D19" s="186"/>
      <c r="U19" s="186" t="s">
        <v>628</v>
      </c>
      <c r="V19" s="186" t="s">
        <v>610</v>
      </c>
      <c r="W19" s="186"/>
    </row>
    <row r="20" spans="2:23" ht="15.75" x14ac:dyDescent="0.25">
      <c r="B20" s="186" t="s">
        <v>629</v>
      </c>
      <c r="C20" s="186" t="s">
        <v>611</v>
      </c>
      <c r="D20" s="186"/>
      <c r="U20" s="186" t="s">
        <v>629</v>
      </c>
      <c r="V20" s="186" t="s">
        <v>611</v>
      </c>
      <c r="W20" s="186"/>
    </row>
    <row r="21" spans="2:23" ht="15.75" x14ac:dyDescent="0.25">
      <c r="B21" s="186" t="s">
        <v>630</v>
      </c>
      <c r="C21" s="186"/>
      <c r="D21" s="186"/>
      <c r="U21" s="186" t="s">
        <v>630</v>
      </c>
      <c r="V21" s="186"/>
      <c r="W21" s="186"/>
    </row>
    <row r="22" spans="2:23" ht="15.75" x14ac:dyDescent="0.25">
      <c r="B22" s="186" t="s">
        <v>660</v>
      </c>
      <c r="C22" s="186"/>
      <c r="D22" s="186"/>
      <c r="U22" s="186" t="s">
        <v>660</v>
      </c>
      <c r="V22" s="186"/>
      <c r="W22" s="186"/>
    </row>
    <row r="23" spans="2:23" ht="15.75" x14ac:dyDescent="0.25">
      <c r="B23" s="186" t="s">
        <v>612</v>
      </c>
      <c r="C23" s="186"/>
      <c r="D23" s="186"/>
      <c r="U23" s="186" t="s">
        <v>722</v>
      </c>
      <c r="V23" s="186"/>
      <c r="W23" s="186"/>
    </row>
    <row r="24" spans="2:23" ht="15.75" x14ac:dyDescent="0.25">
      <c r="B24" s="186" t="s">
        <v>613</v>
      </c>
      <c r="C24" s="186"/>
      <c r="D24" s="186"/>
      <c r="U24" s="186" t="s">
        <v>613</v>
      </c>
      <c r="V24" s="186"/>
      <c r="W24" s="186"/>
    </row>
    <row r="25" spans="2:23" ht="15.75" x14ac:dyDescent="0.25">
      <c r="B25" s="186" t="s">
        <v>614</v>
      </c>
      <c r="C25" s="186"/>
      <c r="D25" s="186"/>
      <c r="U25" s="186" t="s">
        <v>614</v>
      </c>
      <c r="V25" s="186"/>
      <c r="W25" s="186"/>
    </row>
    <row r="26" spans="2:23" ht="15.75" x14ac:dyDescent="0.25">
      <c r="B26" s="186" t="s">
        <v>659</v>
      </c>
      <c r="C26" s="186"/>
      <c r="D26" s="186"/>
      <c r="U26" s="186" t="s">
        <v>659</v>
      </c>
      <c r="V26" s="186"/>
      <c r="W26" s="186"/>
    </row>
    <row r="27" spans="2:23" ht="15.75" x14ac:dyDescent="0.25">
      <c r="B27" s="186" t="s">
        <v>661</v>
      </c>
      <c r="C27" s="186"/>
      <c r="D27" s="186"/>
      <c r="U27" s="186" t="s">
        <v>661</v>
      </c>
      <c r="V27" s="186"/>
      <c r="W27" s="186"/>
    </row>
    <row r="28" spans="2:23" ht="15.75" x14ac:dyDescent="0.25">
      <c r="B28" s="186" t="s">
        <v>662</v>
      </c>
      <c r="C28" s="186"/>
      <c r="D28" s="186"/>
      <c r="U28" s="186" t="s">
        <v>662</v>
      </c>
      <c r="V28" s="186"/>
      <c r="W28" s="186"/>
    </row>
    <row r="29" spans="2:23" ht="15.75" x14ac:dyDescent="0.25">
      <c r="B29" s="186" t="s">
        <v>664</v>
      </c>
      <c r="C29" s="186"/>
      <c r="D29" s="186"/>
      <c r="U29" s="186" t="s">
        <v>664</v>
      </c>
      <c r="V29" s="186"/>
      <c r="W29" s="186"/>
    </row>
    <row r="30" spans="2:23" ht="15.75" x14ac:dyDescent="0.25">
      <c r="B30" s="186" t="s">
        <v>615</v>
      </c>
      <c r="C30" s="186" t="s">
        <v>616</v>
      </c>
      <c r="D30" s="186"/>
      <c r="U30" s="186" t="s">
        <v>615</v>
      </c>
      <c r="V30" s="186" t="s">
        <v>616</v>
      </c>
      <c r="W30" s="186"/>
    </row>
    <row r="31" spans="2:23" ht="15.75" x14ac:dyDescent="0.25">
      <c r="B31" s="186" t="s">
        <v>663</v>
      </c>
      <c r="C31" s="186"/>
      <c r="D31" s="186"/>
      <c r="U31" s="186" t="s">
        <v>663</v>
      </c>
      <c r="V31" s="186"/>
      <c r="W31" s="186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S40"/>
  <sheetViews>
    <sheetView workbookViewId="0">
      <selection activeCell="S29" sqref="S29"/>
    </sheetView>
  </sheetViews>
  <sheetFormatPr defaultRowHeight="15" x14ac:dyDescent="0.25"/>
  <sheetData>
    <row r="7" spans="2:19" ht="18.75" x14ac:dyDescent="0.3">
      <c r="B7" s="237" t="s">
        <v>739</v>
      </c>
    </row>
    <row r="9" spans="2:19" ht="15.75" x14ac:dyDescent="0.25">
      <c r="B9" s="236" t="s">
        <v>797</v>
      </c>
    </row>
    <row r="10" spans="2:19" ht="15.75" x14ac:dyDescent="0.25">
      <c r="B10" s="236"/>
    </row>
    <row r="11" spans="2:19" ht="15.75" x14ac:dyDescent="0.25">
      <c r="B11" s="236" t="s">
        <v>740</v>
      </c>
      <c r="D11" t="s">
        <v>751</v>
      </c>
    </row>
    <row r="13" spans="2:19" x14ac:dyDescent="0.25">
      <c r="B13" t="s">
        <v>745</v>
      </c>
      <c r="D13" t="s">
        <v>749</v>
      </c>
      <c r="H13" t="s">
        <v>743</v>
      </c>
      <c r="S13" t="s">
        <v>752</v>
      </c>
    </row>
    <row r="14" spans="2:19" x14ac:dyDescent="0.25">
      <c r="H14" t="s">
        <v>744</v>
      </c>
      <c r="S14" t="s">
        <v>753</v>
      </c>
    </row>
    <row r="15" spans="2:19" x14ac:dyDescent="0.25">
      <c r="H15" t="s">
        <v>747</v>
      </c>
      <c r="S15" t="s">
        <v>755</v>
      </c>
    </row>
    <row r="16" spans="2:19" x14ac:dyDescent="0.25">
      <c r="H16" t="s">
        <v>748</v>
      </c>
      <c r="S16" t="s">
        <v>754</v>
      </c>
    </row>
    <row r="17" spans="2:8" x14ac:dyDescent="0.25">
      <c r="H17" t="s">
        <v>750</v>
      </c>
    </row>
    <row r="20" spans="2:8" x14ac:dyDescent="0.25">
      <c r="B20" t="s">
        <v>745</v>
      </c>
      <c r="D20" t="s">
        <v>773</v>
      </c>
    </row>
    <row r="21" spans="2:8" x14ac:dyDescent="0.25">
      <c r="F21" t="s">
        <v>765</v>
      </c>
    </row>
    <row r="22" spans="2:8" x14ac:dyDescent="0.25">
      <c r="F22" t="s">
        <v>766</v>
      </c>
    </row>
    <row r="23" spans="2:8" x14ac:dyDescent="0.25">
      <c r="F23" t="s">
        <v>767</v>
      </c>
    </row>
    <row r="24" spans="2:8" x14ac:dyDescent="0.25">
      <c r="H24" t="s">
        <v>758</v>
      </c>
    </row>
    <row r="25" spans="2:8" x14ac:dyDescent="0.25">
      <c r="F25" t="s">
        <v>768</v>
      </c>
    </row>
    <row r="26" spans="2:8" x14ac:dyDescent="0.25">
      <c r="F26" t="s">
        <v>769</v>
      </c>
    </row>
    <row r="28" spans="2:8" x14ac:dyDescent="0.25">
      <c r="B28" t="s">
        <v>772</v>
      </c>
      <c r="D28" t="s">
        <v>774</v>
      </c>
    </row>
    <row r="29" spans="2:8" x14ac:dyDescent="0.25">
      <c r="F29" t="s">
        <v>780</v>
      </c>
    </row>
    <row r="30" spans="2:8" x14ac:dyDescent="0.25">
      <c r="F30" t="s">
        <v>790</v>
      </c>
    </row>
    <row r="31" spans="2:8" x14ac:dyDescent="0.25">
      <c r="F31" t="s">
        <v>791</v>
      </c>
    </row>
    <row r="32" spans="2:8" x14ac:dyDescent="0.25">
      <c r="F32" t="s">
        <v>792</v>
      </c>
    </row>
    <row r="33" spans="2:6" x14ac:dyDescent="0.25">
      <c r="F33" t="s">
        <v>781</v>
      </c>
    </row>
    <row r="35" spans="2:6" x14ac:dyDescent="0.25">
      <c r="B35" t="s">
        <v>782</v>
      </c>
      <c r="D35" t="s">
        <v>783</v>
      </c>
    </row>
    <row r="36" spans="2:6" x14ac:dyDescent="0.25">
      <c r="F36" t="s">
        <v>793</v>
      </c>
    </row>
    <row r="37" spans="2:6" x14ac:dyDescent="0.25">
      <c r="F37" t="s">
        <v>794</v>
      </c>
    </row>
    <row r="38" spans="2:6" x14ac:dyDescent="0.25">
      <c r="F38" t="s">
        <v>784</v>
      </c>
    </row>
    <row r="40" spans="2:6" x14ac:dyDescent="0.25">
      <c r="B40" t="s">
        <v>795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5"/>
  <sheetViews>
    <sheetView topLeftCell="A4" zoomScaleNormal="100" workbookViewId="0">
      <selection activeCell="Q13" sqref="Q13"/>
    </sheetView>
  </sheetViews>
  <sheetFormatPr defaultRowHeight="15" x14ac:dyDescent="0.25"/>
  <cols>
    <col min="2" max="2" width="45.5703125" customWidth="1"/>
    <col min="3" max="3" width="22.140625" customWidth="1"/>
    <col min="4" max="4" width="19.28515625" customWidth="1"/>
    <col min="5" max="5" width="4.140625" customWidth="1"/>
    <col min="6" max="6" width="52" style="181" bestFit="1" customWidth="1"/>
    <col min="7" max="7" width="21.140625" customWidth="1"/>
  </cols>
  <sheetData>
    <row r="1" spans="2:7" ht="19.5" customHeight="1" x14ac:dyDescent="0.3">
      <c r="B1" s="201" t="s">
        <v>547</v>
      </c>
      <c r="C1" s="161"/>
      <c r="D1" s="161"/>
      <c r="E1" s="161"/>
      <c r="F1" s="188"/>
      <c r="G1" s="162"/>
    </row>
    <row r="2" spans="2:7" x14ac:dyDescent="0.25">
      <c r="B2" s="27"/>
      <c r="C2" s="19"/>
      <c r="D2" s="28"/>
      <c r="E2" s="19"/>
      <c r="F2" s="199"/>
      <c r="G2" s="28"/>
    </row>
    <row r="3" spans="2:7" ht="30" x14ac:dyDescent="0.25">
      <c r="B3" s="172" t="s">
        <v>730</v>
      </c>
      <c r="C3" s="19"/>
      <c r="D3" s="28"/>
      <c r="E3" s="19"/>
      <c r="F3" s="182" t="s">
        <v>451</v>
      </c>
      <c r="G3" s="173"/>
    </row>
    <row r="4" spans="2:7" x14ac:dyDescent="0.25">
      <c r="B4" s="27"/>
      <c r="C4" s="29"/>
      <c r="D4" s="28"/>
      <c r="E4" s="19"/>
      <c r="F4" s="199"/>
      <c r="G4" s="28"/>
    </row>
    <row r="5" spans="2:7" x14ac:dyDescent="0.25">
      <c r="B5" s="152" t="s">
        <v>203</v>
      </c>
      <c r="C5" s="243" t="str">
        <f>'10. Key Moving Dates'!C11</f>
        <v>Friday, July 17, 2020</v>
      </c>
      <c r="D5" s="28"/>
      <c r="E5" s="19"/>
      <c r="F5" s="206" t="s">
        <v>452</v>
      </c>
      <c r="G5" s="248" t="s">
        <v>678</v>
      </c>
    </row>
    <row r="6" spans="2:7" x14ac:dyDescent="0.25">
      <c r="B6" s="39" t="s">
        <v>442</v>
      </c>
      <c r="C6" s="196"/>
      <c r="D6" s="28"/>
      <c r="E6" s="19"/>
      <c r="F6" s="199" t="s">
        <v>720</v>
      </c>
      <c r="G6" s="28"/>
    </row>
    <row r="7" spans="2:7" x14ac:dyDescent="0.25">
      <c r="B7" s="39" t="s">
        <v>443</v>
      </c>
      <c r="C7" s="196"/>
      <c r="D7" s="28"/>
      <c r="E7" s="19"/>
      <c r="F7" s="199"/>
      <c r="G7" s="28"/>
    </row>
    <row r="8" spans="2:7" x14ac:dyDescent="0.25">
      <c r="B8" s="27"/>
      <c r="C8" s="196"/>
      <c r="D8" s="28"/>
      <c r="E8" s="19"/>
      <c r="F8" s="199"/>
      <c r="G8" s="28"/>
    </row>
    <row r="9" spans="2:7" x14ac:dyDescent="0.25">
      <c r="B9" s="152" t="s">
        <v>333</v>
      </c>
      <c r="C9" s="243" t="str">
        <f>'10. Key Moving Dates'!C15</f>
        <v>Saturday, July 18, 2020</v>
      </c>
      <c r="D9" s="28"/>
      <c r="E9" s="19"/>
      <c r="F9" s="199"/>
      <c r="G9" s="28"/>
    </row>
    <row r="10" spans="2:7" x14ac:dyDescent="0.25">
      <c r="B10" s="39" t="s">
        <v>444</v>
      </c>
      <c r="C10" s="196"/>
      <c r="D10" s="28"/>
      <c r="E10" s="19"/>
      <c r="F10" s="199"/>
      <c r="G10" s="28"/>
    </row>
    <row r="11" spans="2:7" x14ac:dyDescent="0.25">
      <c r="B11" s="39" t="s">
        <v>445</v>
      </c>
      <c r="C11" s="196"/>
      <c r="D11" s="28"/>
      <c r="E11" s="19"/>
      <c r="F11" s="198" t="s">
        <v>453</v>
      </c>
      <c r="G11" s="248" t="str">
        <f>'10. Key Moving Dates'!F8</f>
        <v>Friday, July 17, 2020</v>
      </c>
    </row>
    <row r="12" spans="2:7" x14ac:dyDescent="0.25">
      <c r="B12" s="27"/>
      <c r="C12" s="196"/>
      <c r="D12" s="28"/>
      <c r="E12" s="19"/>
      <c r="F12" s="198" t="s">
        <v>454</v>
      </c>
      <c r="G12" s="248" t="str">
        <f>'10. Key Moving Dates'!F9</f>
        <v>Friday, July 17, 2020</v>
      </c>
    </row>
    <row r="13" spans="2:7" x14ac:dyDescent="0.25">
      <c r="B13" s="46" t="s">
        <v>204</v>
      </c>
      <c r="C13" s="239">
        <v>250</v>
      </c>
      <c r="D13" s="28"/>
      <c r="E13" s="19"/>
      <c r="F13" s="199"/>
      <c r="G13" s="28"/>
    </row>
    <row r="14" spans="2:7" x14ac:dyDescent="0.25">
      <c r="B14" s="47" t="s">
        <v>293</v>
      </c>
      <c r="C14" s="243">
        <f>C13/10</f>
        <v>25</v>
      </c>
      <c r="D14" s="28"/>
      <c r="E14" s="19"/>
      <c r="F14" s="198" t="s">
        <v>455</v>
      </c>
      <c r="G14" s="248" t="str">
        <f>'10. Key Moving Dates'!F11</f>
        <v>Saturday, July 18,2020</v>
      </c>
    </row>
    <row r="15" spans="2:7" x14ac:dyDescent="0.25">
      <c r="B15" s="27"/>
      <c r="C15" s="196"/>
      <c r="D15" s="28"/>
      <c r="E15" s="19"/>
      <c r="F15" s="225" t="s">
        <v>717</v>
      </c>
      <c r="G15" s="248" t="str">
        <f>'10. Key Moving Dates'!F12</f>
        <v>Saturday, July 18,2020</v>
      </c>
    </row>
    <row r="16" spans="2:7" ht="42" customHeight="1" x14ac:dyDescent="0.25">
      <c r="B16" s="171" t="s">
        <v>770</v>
      </c>
      <c r="C16" s="244">
        <f>'3. Total Cubic Feet'!F19</f>
        <v>1683.7</v>
      </c>
      <c r="D16" s="197" t="s">
        <v>681</v>
      </c>
      <c r="E16" s="153"/>
      <c r="F16" s="198" t="s">
        <v>454</v>
      </c>
      <c r="G16" s="248" t="str">
        <f>'10. Key Moving Dates'!F9</f>
        <v>Friday, July 17, 2020</v>
      </c>
    </row>
    <row r="17" spans="2:10" ht="28.15" customHeight="1" x14ac:dyDescent="0.25">
      <c r="B17" s="189"/>
      <c r="C17" s="190"/>
      <c r="D17" s="174" t="s">
        <v>600</v>
      </c>
      <c r="E17" s="18"/>
      <c r="F17" s="198" t="s">
        <v>456</v>
      </c>
      <c r="G17" s="248" t="str">
        <f>'10. Key Moving Dates'!F20</f>
        <v>Sunday, July 19, 2020</v>
      </c>
    </row>
    <row r="18" spans="2:10" x14ac:dyDescent="0.25">
      <c r="B18" s="27"/>
      <c r="C18" s="19"/>
      <c r="D18" s="28" t="s">
        <v>786</v>
      </c>
      <c r="E18" s="19"/>
      <c r="F18" s="199"/>
      <c r="G18" s="38"/>
    </row>
    <row r="19" spans="2:10" ht="29.45" customHeight="1" x14ac:dyDescent="0.25">
      <c r="B19" s="171" t="s">
        <v>418</v>
      </c>
      <c r="C19" s="245">
        <f>'2. Furniture Inventory '!E160</f>
        <v>119</v>
      </c>
      <c r="D19" s="246">
        <f>C19/12</f>
        <v>9.9166666666666661</v>
      </c>
      <c r="E19" s="19"/>
      <c r="F19" s="195" t="s">
        <v>713</v>
      </c>
      <c r="G19" s="245">
        <f>'4. Cost Calculator'!E57</f>
        <v>4</v>
      </c>
      <c r="J19" s="241"/>
    </row>
    <row r="20" spans="2:10" ht="16.5" customHeight="1" x14ac:dyDescent="0.25">
      <c r="B20" s="27"/>
      <c r="C20" s="191"/>
      <c r="D20" s="28" t="s">
        <v>785</v>
      </c>
      <c r="E20" s="19"/>
      <c r="F20" s="195" t="s">
        <v>714</v>
      </c>
      <c r="G20" s="245">
        <f>'4. Cost Calculator'!E58</f>
        <v>4</v>
      </c>
    </row>
    <row r="21" spans="2:10" ht="27" customHeight="1" x14ac:dyDescent="0.25">
      <c r="B21" s="192" t="s">
        <v>419</v>
      </c>
      <c r="C21" s="191"/>
      <c r="D21" s="28"/>
      <c r="E21" s="19"/>
      <c r="F21" s="152" t="s">
        <v>398</v>
      </c>
      <c r="G21" s="39"/>
    </row>
    <row r="22" spans="2:10" x14ac:dyDescent="0.25">
      <c r="B22" s="193" t="s">
        <v>310</v>
      </c>
      <c r="C22" s="245">
        <f>'2. Furniture Inventory '!G160</f>
        <v>5</v>
      </c>
      <c r="D22" s="39"/>
      <c r="E22" s="19"/>
      <c r="F22" s="198" t="s">
        <v>776</v>
      </c>
      <c r="G22" s="242" t="str">
        <f>'4. Cost Calculator'!E48</f>
        <v>2 Pair (4 straps)</v>
      </c>
    </row>
    <row r="23" spans="2:10" x14ac:dyDescent="0.25">
      <c r="B23" s="194" t="s">
        <v>718</v>
      </c>
      <c r="C23" s="245">
        <f>'2. Furniture Inventory '!H160</f>
        <v>14</v>
      </c>
      <c r="D23" s="39"/>
      <c r="E23" s="19"/>
      <c r="F23" s="198" t="s">
        <v>775</v>
      </c>
      <c r="G23" s="245">
        <f>'4. Cost Calculator'!E43</f>
        <v>8</v>
      </c>
      <c r="H23" s="19"/>
    </row>
    <row r="24" spans="2:10" x14ac:dyDescent="0.25">
      <c r="B24" s="194" t="s">
        <v>719</v>
      </c>
      <c r="C24" s="245">
        <f>'2. Furniture Inventory '!I160</f>
        <v>8</v>
      </c>
      <c r="D24" s="39"/>
      <c r="E24" s="19"/>
      <c r="F24" s="193" t="s">
        <v>422</v>
      </c>
      <c r="G24" s="245">
        <f>'4. Cost Calculator'!E44</f>
        <v>4</v>
      </c>
      <c r="H24" s="19"/>
    </row>
    <row r="25" spans="2:10" x14ac:dyDescent="0.25">
      <c r="B25" s="193" t="s">
        <v>334</v>
      </c>
      <c r="C25" s="245">
        <f>'2. Furniture Inventory '!J160</f>
        <v>12</v>
      </c>
      <c r="D25" s="39"/>
      <c r="E25" s="19"/>
      <c r="F25" s="194" t="s">
        <v>631</v>
      </c>
      <c r="G25" s="245">
        <f>'4. Cost Calculator'!E46</f>
        <v>1</v>
      </c>
      <c r="H25" s="19"/>
    </row>
    <row r="26" spans="2:10" x14ac:dyDescent="0.25">
      <c r="B26" s="193" t="s">
        <v>253</v>
      </c>
      <c r="C26" s="245">
        <f>'2. Furniture Inventory '!K160</f>
        <v>32</v>
      </c>
      <c r="D26" s="39"/>
      <c r="E26" s="19"/>
      <c r="F26" s="194" t="s">
        <v>716</v>
      </c>
      <c r="G26" s="245">
        <f>'4. Cost Calculator'!E45</f>
        <v>3</v>
      </c>
      <c r="H26" s="19"/>
    </row>
    <row r="27" spans="2:10" x14ac:dyDescent="0.25">
      <c r="B27" s="193" t="s">
        <v>254</v>
      </c>
      <c r="C27" s="245">
        <f>'2. Furniture Inventory '!L160</f>
        <v>50</v>
      </c>
      <c r="D27" s="39"/>
      <c r="E27" s="19"/>
      <c r="F27" s="194" t="s">
        <v>779</v>
      </c>
      <c r="G27" s="245">
        <f>'4. Cost Calculator'!E47</f>
        <v>6</v>
      </c>
      <c r="H27" s="19"/>
    </row>
    <row r="28" spans="2:10" x14ac:dyDescent="0.25">
      <c r="B28" s="193" t="s">
        <v>255</v>
      </c>
      <c r="C28" s="245">
        <f>'2. Furniture Inventory '!M160</f>
        <v>51</v>
      </c>
      <c r="D28" s="39"/>
      <c r="E28" s="19"/>
      <c r="F28" s="194" t="s">
        <v>399</v>
      </c>
      <c r="G28" s="245">
        <f>'4. Cost Calculator'!E49</f>
        <v>2</v>
      </c>
      <c r="H28" s="19"/>
    </row>
    <row r="29" spans="2:10" x14ac:dyDescent="0.25">
      <c r="B29" s="39" t="s">
        <v>597</v>
      </c>
      <c r="C29" s="247">
        <f>'2. Furniture Inventory '!N160</f>
        <v>4</v>
      </c>
      <c r="D29" s="39" t="s">
        <v>598</v>
      </c>
      <c r="E29" s="19"/>
      <c r="F29" s="194" t="s">
        <v>415</v>
      </c>
      <c r="G29" s="245">
        <f>'4. Cost Calculator'!E13</f>
        <v>1</v>
      </c>
      <c r="H29" s="19"/>
    </row>
    <row r="30" spans="2:10" x14ac:dyDescent="0.25">
      <c r="B30" s="27"/>
      <c r="C30" s="36"/>
      <c r="D30" s="28"/>
      <c r="E30" s="19"/>
      <c r="F30" s="194" t="s">
        <v>416</v>
      </c>
      <c r="G30" s="245">
        <f>'4. Cost Calculator'!E14</f>
        <v>1</v>
      </c>
      <c r="H30" s="19"/>
    </row>
    <row r="31" spans="2:10" x14ac:dyDescent="0.25">
      <c r="B31" s="152" t="s">
        <v>449</v>
      </c>
      <c r="C31" s="243">
        <f>'4. Cost Calculator'!E20</f>
        <v>1</v>
      </c>
      <c r="D31" s="39" t="s">
        <v>450</v>
      </c>
      <c r="E31" s="19"/>
      <c r="F31" s="31" t="s">
        <v>756</v>
      </c>
      <c r="G31" s="249">
        <f>'2. Furniture Inventory '!F160</f>
        <v>20</v>
      </c>
      <c r="H31" s="19"/>
    </row>
    <row r="32" spans="2:10" x14ac:dyDescent="0.25">
      <c r="B32" s="122" t="s">
        <v>446</v>
      </c>
      <c r="C32" s="243">
        <f>'4. Cost Calculator'!E21</f>
        <v>1</v>
      </c>
      <c r="D32" s="39" t="s">
        <v>448</v>
      </c>
      <c r="E32" s="19"/>
      <c r="F32" s="194" t="s">
        <v>715</v>
      </c>
      <c r="G32" s="240" t="s">
        <v>566</v>
      </c>
      <c r="H32" s="19"/>
    </row>
    <row r="33" spans="1:8" x14ac:dyDescent="0.25">
      <c r="B33" s="39" t="s">
        <v>447</v>
      </c>
      <c r="C33" s="243">
        <f>'4. Cost Calculator'!E22</f>
        <v>1</v>
      </c>
      <c r="D33" s="39" t="s">
        <v>448</v>
      </c>
      <c r="E33" s="52"/>
      <c r="F33" s="32" t="s">
        <v>565</v>
      </c>
      <c r="G33" s="33"/>
      <c r="H33" s="19"/>
    </row>
    <row r="34" spans="1:8" x14ac:dyDescent="0.25">
      <c r="A34" s="19"/>
      <c r="B34" s="19"/>
      <c r="C34" s="19"/>
      <c r="D34" s="19"/>
      <c r="E34" s="19"/>
    </row>
    <row r="35" spans="1:8" x14ac:dyDescent="0.25">
      <c r="B35" s="251" t="s">
        <v>789</v>
      </c>
      <c r="E35" s="19"/>
    </row>
    <row r="36" spans="1:8" x14ac:dyDescent="0.25">
      <c r="E36" s="19"/>
    </row>
    <row r="37" spans="1:8" x14ac:dyDescent="0.25">
      <c r="E37" s="19"/>
    </row>
    <row r="38" spans="1:8" x14ac:dyDescent="0.25">
      <c r="E38" s="19"/>
    </row>
    <row r="39" spans="1:8" x14ac:dyDescent="0.25">
      <c r="E39" s="19"/>
    </row>
    <row r="40" spans="1:8" x14ac:dyDescent="0.25">
      <c r="E40" s="19"/>
    </row>
    <row r="41" spans="1:8" x14ac:dyDescent="0.25">
      <c r="E41" s="19"/>
    </row>
    <row r="42" spans="1:8" x14ac:dyDescent="0.25">
      <c r="E42" s="19"/>
    </row>
    <row r="43" spans="1:8" x14ac:dyDescent="0.25">
      <c r="E43" s="19"/>
    </row>
    <row r="44" spans="1:8" x14ac:dyDescent="0.25">
      <c r="E44" s="19"/>
    </row>
    <row r="45" spans="1:8" x14ac:dyDescent="0.25">
      <c r="E45" s="19"/>
    </row>
  </sheetData>
  <sheetProtection selectLockedCells="1"/>
  <pageMargins left="0.7" right="0.7" top="0.75" bottom="0.75" header="0.3" footer="0.3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160"/>
  <sheetViews>
    <sheetView zoomScaleNormal="100" workbookViewId="0">
      <pane ySplit="9" topLeftCell="A145" activePane="bottomLeft" state="frozen"/>
      <selection pane="bottomLeft" activeCell="F135" sqref="F135"/>
    </sheetView>
  </sheetViews>
  <sheetFormatPr defaultRowHeight="15" x14ac:dyDescent="0.25"/>
  <cols>
    <col min="2" max="2" width="23.140625" customWidth="1"/>
    <col min="3" max="3" width="26.7109375" customWidth="1"/>
    <col min="4" max="4" width="11.28515625" customWidth="1"/>
    <col min="5" max="6" width="8.7109375" customWidth="1"/>
    <col min="7" max="7" width="11.140625" customWidth="1"/>
    <col min="8" max="8" width="11" customWidth="1"/>
    <col min="9" max="9" width="8.85546875" customWidth="1"/>
    <col min="10" max="10" width="9.28515625" customWidth="1"/>
    <col min="11" max="11" width="7.85546875" customWidth="1"/>
    <col min="12" max="12" width="8.5703125" customWidth="1"/>
    <col min="13" max="15" width="7.85546875" customWidth="1"/>
    <col min="16" max="16" width="24.28515625" hidden="1" customWidth="1"/>
    <col min="17" max="17" width="7.5703125" customWidth="1"/>
  </cols>
  <sheetData>
    <row r="1" spans="2:17" hidden="1" x14ac:dyDescent="0.25"/>
    <row r="2" spans="2:17" hidden="1" x14ac:dyDescent="0.25">
      <c r="B2" t="s">
        <v>417</v>
      </c>
    </row>
    <row r="3" spans="2:17" hidden="1" x14ac:dyDescent="0.25">
      <c r="B3" s="2" t="s">
        <v>205</v>
      </c>
    </row>
    <row r="4" spans="2:17" hidden="1" x14ac:dyDescent="0.25">
      <c r="B4" t="s">
        <v>221</v>
      </c>
    </row>
    <row r="5" spans="2:17" hidden="1" x14ac:dyDescent="0.25"/>
    <row r="7" spans="2:17" ht="20.25" customHeight="1" x14ac:dyDescent="0.25">
      <c r="B7" s="252" t="s">
        <v>578</v>
      </c>
      <c r="C7" s="140"/>
    </row>
    <row r="9" spans="2:17" ht="29.25" customHeight="1" x14ac:dyDescent="0.25">
      <c r="B9" s="138" t="s">
        <v>656</v>
      </c>
      <c r="C9" s="138" t="s">
        <v>165</v>
      </c>
      <c r="D9" s="16" t="s">
        <v>315</v>
      </c>
      <c r="E9" s="16" t="s">
        <v>787</v>
      </c>
      <c r="F9" s="16" t="s">
        <v>641</v>
      </c>
      <c r="G9" s="17" t="s">
        <v>549</v>
      </c>
      <c r="H9" s="17" t="s">
        <v>746</v>
      </c>
      <c r="I9" s="17" t="s">
        <v>218</v>
      </c>
      <c r="J9" s="17" t="s">
        <v>312</v>
      </c>
      <c r="K9" s="17" t="s">
        <v>219</v>
      </c>
      <c r="L9" s="17" t="s">
        <v>220</v>
      </c>
      <c r="M9" s="17" t="s">
        <v>313</v>
      </c>
      <c r="N9" s="17" t="s">
        <v>581</v>
      </c>
      <c r="O9" s="17" t="s">
        <v>551</v>
      </c>
      <c r="P9" s="138" t="s">
        <v>425</v>
      </c>
      <c r="Q9" s="17" t="s">
        <v>763</v>
      </c>
    </row>
    <row r="10" spans="2:17" x14ac:dyDescent="0.25">
      <c r="B10" s="106" t="s">
        <v>563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</row>
    <row r="11" spans="2:17" x14ac:dyDescent="0.25">
      <c r="B11" s="111" t="s">
        <v>166</v>
      </c>
      <c r="C11" s="39" t="s">
        <v>155</v>
      </c>
      <c r="D11" s="39">
        <v>6</v>
      </c>
      <c r="E11" s="39">
        <v>2</v>
      </c>
      <c r="F11" s="39"/>
      <c r="G11" s="39">
        <v>0</v>
      </c>
      <c r="H11" s="122">
        <v>0</v>
      </c>
      <c r="I11" s="39"/>
      <c r="J11" s="39"/>
      <c r="K11" s="39"/>
      <c r="L11" s="39"/>
      <c r="M11" s="39"/>
      <c r="N11" s="39"/>
      <c r="O11" s="39"/>
      <c r="P11" s="39"/>
      <c r="Q11" s="39"/>
    </row>
    <row r="12" spans="2:17" x14ac:dyDescent="0.25">
      <c r="B12" s="112"/>
      <c r="C12" s="39" t="s">
        <v>225</v>
      </c>
      <c r="D12" s="39">
        <v>12</v>
      </c>
      <c r="E12" s="39">
        <v>6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133"/>
    </row>
    <row r="13" spans="2:17" x14ac:dyDescent="0.25">
      <c r="B13" s="112"/>
      <c r="C13" s="39" t="s">
        <v>222</v>
      </c>
      <c r="D13" s="39">
        <v>24</v>
      </c>
      <c r="E13" s="39">
        <v>3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 t="s">
        <v>304</v>
      </c>
      <c r="Q13" s="39"/>
    </row>
    <row r="14" spans="2:17" x14ac:dyDescent="0.25">
      <c r="B14" s="112"/>
      <c r="C14" s="39" t="s">
        <v>223</v>
      </c>
      <c r="D14" s="39">
        <v>12</v>
      </c>
      <c r="E14" s="39">
        <v>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 t="s">
        <v>304</v>
      </c>
      <c r="Q14" s="39"/>
    </row>
    <row r="15" spans="2:17" x14ac:dyDescent="0.25">
      <c r="B15" s="112"/>
      <c r="C15" s="39" t="s">
        <v>224</v>
      </c>
      <c r="D15" s="39">
        <v>20</v>
      </c>
      <c r="E15" s="39">
        <v>4</v>
      </c>
      <c r="F15" s="39"/>
      <c r="G15" s="39"/>
      <c r="H15" s="39"/>
      <c r="I15" s="39">
        <v>2</v>
      </c>
      <c r="J15" s="39"/>
      <c r="K15" s="39"/>
      <c r="L15" s="39"/>
      <c r="M15" s="39"/>
      <c r="N15" s="39"/>
      <c r="O15" s="39"/>
      <c r="P15" s="39" t="s">
        <v>303</v>
      </c>
      <c r="Q15" s="39">
        <v>20</v>
      </c>
    </row>
    <row r="16" spans="2:17" x14ac:dyDescent="0.25">
      <c r="B16" s="112"/>
      <c r="C16" s="39" t="s">
        <v>226</v>
      </c>
      <c r="D16" s="39"/>
      <c r="E16" s="39"/>
      <c r="F16" s="39"/>
      <c r="G16" s="39"/>
      <c r="H16" s="39"/>
      <c r="I16" s="39">
        <v>2</v>
      </c>
      <c r="J16" s="39"/>
      <c r="K16" s="39"/>
      <c r="L16" s="39"/>
      <c r="M16" s="39"/>
      <c r="N16" s="39"/>
      <c r="O16" s="39"/>
      <c r="P16" s="39"/>
      <c r="Q16" s="39"/>
    </row>
    <row r="17" spans="2:17" x14ac:dyDescent="0.25">
      <c r="B17" s="112"/>
      <c r="C17" s="39" t="s">
        <v>227</v>
      </c>
      <c r="D17" s="39"/>
      <c r="E17" s="39"/>
      <c r="F17" s="39"/>
      <c r="G17" s="39"/>
      <c r="H17" s="39"/>
      <c r="I17" s="39">
        <v>2</v>
      </c>
      <c r="J17" s="39"/>
      <c r="K17" s="39"/>
      <c r="L17" s="39"/>
      <c r="M17" s="39"/>
      <c r="N17" s="39"/>
      <c r="O17" s="39"/>
      <c r="P17" s="39"/>
      <c r="Q17" s="39"/>
    </row>
    <row r="18" spans="2:17" x14ac:dyDescent="0.25">
      <c r="B18" s="112"/>
      <c r="C18" s="39" t="s">
        <v>228</v>
      </c>
      <c r="D18" s="39"/>
      <c r="E18" s="39"/>
      <c r="F18" s="39"/>
      <c r="G18" s="39"/>
      <c r="H18" s="39"/>
      <c r="I18" s="39"/>
      <c r="J18" s="39">
        <v>1</v>
      </c>
      <c r="K18" s="39">
        <v>2</v>
      </c>
      <c r="L18" s="39">
        <v>2</v>
      </c>
      <c r="M18" s="39">
        <v>3</v>
      </c>
      <c r="N18" s="39"/>
      <c r="O18" s="39"/>
      <c r="P18" s="39"/>
      <c r="Q18" s="39"/>
    </row>
    <row r="19" spans="2:17" x14ac:dyDescent="0.25">
      <c r="B19" s="11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2:17" x14ac:dyDescent="0.25">
      <c r="B20" s="111" t="s">
        <v>168</v>
      </c>
      <c r="C20" s="39" t="s">
        <v>148</v>
      </c>
      <c r="D20" s="39">
        <v>8</v>
      </c>
      <c r="E20" s="39">
        <v>2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7" x14ac:dyDescent="0.25">
      <c r="B21" s="112"/>
      <c r="C21" s="39" t="s">
        <v>370</v>
      </c>
      <c r="D21" s="39">
        <v>18</v>
      </c>
      <c r="E21" s="39">
        <v>8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2:17" x14ac:dyDescent="0.25">
      <c r="B22" s="112"/>
      <c r="C22" s="39" t="s">
        <v>229</v>
      </c>
      <c r="D22" s="39">
        <v>24</v>
      </c>
      <c r="E22" s="39">
        <v>4</v>
      </c>
      <c r="F22" s="39"/>
      <c r="G22" s="248"/>
      <c r="H22" s="39"/>
      <c r="I22" s="39">
        <v>2</v>
      </c>
      <c r="J22" s="39"/>
      <c r="K22" s="39"/>
      <c r="L22" s="39"/>
      <c r="M22" s="39">
        <v>1</v>
      </c>
      <c r="N22" s="39"/>
      <c r="O22" s="39"/>
      <c r="P22" s="39" t="s">
        <v>303</v>
      </c>
      <c r="Q22" s="39">
        <v>20</v>
      </c>
    </row>
    <row r="23" spans="2:17" x14ac:dyDescent="0.25">
      <c r="B23" s="112"/>
      <c r="C23" s="39" t="s">
        <v>230</v>
      </c>
      <c r="D23" s="39">
        <v>12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 t="s">
        <v>367</v>
      </c>
      <c r="Q23" s="39">
        <v>12</v>
      </c>
    </row>
    <row r="24" spans="2:17" x14ac:dyDescent="0.25">
      <c r="B24" s="112"/>
      <c r="C24" s="39" t="s">
        <v>278</v>
      </c>
      <c r="D24" s="39"/>
      <c r="E24" s="39"/>
      <c r="F24" s="39"/>
      <c r="G24" s="39"/>
      <c r="H24" s="39"/>
      <c r="I24" s="39"/>
      <c r="J24" s="39">
        <v>1</v>
      </c>
      <c r="K24" s="39">
        <v>1</v>
      </c>
      <c r="L24" s="39">
        <v>2</v>
      </c>
      <c r="M24" s="39">
        <v>2</v>
      </c>
      <c r="N24" s="39"/>
      <c r="O24" s="39"/>
      <c r="P24" s="39"/>
      <c r="Q24" s="39"/>
    </row>
    <row r="25" spans="2:17" x14ac:dyDescent="0.25">
      <c r="B25" s="11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2:17" x14ac:dyDescent="0.25">
      <c r="B26" s="111" t="s">
        <v>206</v>
      </c>
      <c r="C26" s="39" t="s">
        <v>238</v>
      </c>
      <c r="D26" s="39">
        <v>12</v>
      </c>
      <c r="E26" s="39">
        <v>2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 t="s">
        <v>304</v>
      </c>
      <c r="Q26" s="39"/>
    </row>
    <row r="27" spans="2:17" x14ac:dyDescent="0.25">
      <c r="B27" s="112"/>
      <c r="C27" s="39" t="s">
        <v>239</v>
      </c>
      <c r="D27" s="39">
        <v>12</v>
      </c>
      <c r="E27" s="39">
        <v>2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 t="s">
        <v>304</v>
      </c>
      <c r="Q27" s="39"/>
    </row>
    <row r="28" spans="2:17" x14ac:dyDescent="0.25">
      <c r="B28" s="112"/>
      <c r="C28" s="39" t="s">
        <v>258</v>
      </c>
      <c r="D28" s="39"/>
      <c r="E28" s="39"/>
      <c r="F28" s="39"/>
      <c r="G28" s="39"/>
      <c r="H28" s="39"/>
      <c r="I28" s="39"/>
      <c r="J28" s="39">
        <v>1</v>
      </c>
      <c r="K28" s="39">
        <v>2</v>
      </c>
      <c r="L28" s="39">
        <v>2</v>
      </c>
      <c r="M28" s="39">
        <v>2</v>
      </c>
      <c r="N28" s="39"/>
      <c r="O28" s="39"/>
      <c r="P28" s="39"/>
      <c r="Q28" s="39"/>
    </row>
    <row r="29" spans="2:17" x14ac:dyDescent="0.25">
      <c r="B29" s="134" t="s">
        <v>562</v>
      </c>
      <c r="C29" s="84"/>
      <c r="D29" s="103">
        <f t="shared" ref="D29:M29" si="0">SUM(D11:D28)</f>
        <v>160</v>
      </c>
      <c r="E29" s="103">
        <f t="shared" si="0"/>
        <v>35</v>
      </c>
      <c r="F29" s="103"/>
      <c r="G29" s="103">
        <f t="shared" si="0"/>
        <v>0</v>
      </c>
      <c r="H29" s="103">
        <f t="shared" si="0"/>
        <v>0</v>
      </c>
      <c r="I29" s="103">
        <f t="shared" si="0"/>
        <v>8</v>
      </c>
      <c r="J29" s="103">
        <f t="shared" si="0"/>
        <v>3</v>
      </c>
      <c r="K29" s="103">
        <f t="shared" si="0"/>
        <v>5</v>
      </c>
      <c r="L29" s="103">
        <f t="shared" si="0"/>
        <v>6</v>
      </c>
      <c r="M29" s="103">
        <f t="shared" si="0"/>
        <v>8</v>
      </c>
      <c r="N29" s="103"/>
      <c r="O29" s="103">
        <f>SUM(G29:M29)</f>
        <v>30</v>
      </c>
      <c r="P29" s="103"/>
      <c r="Q29" s="103">
        <f>SUM(Q11:Q28)</f>
        <v>52</v>
      </c>
    </row>
    <row r="30" spans="2:17" x14ac:dyDescent="0.25">
      <c r="B30" s="3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8"/>
    </row>
    <row r="31" spans="2:17" x14ac:dyDescent="0.25">
      <c r="B31" s="105" t="s">
        <v>561</v>
      </c>
      <c r="C31" s="125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2" spans="2:17" x14ac:dyDescent="0.25">
      <c r="B32" s="86" t="s">
        <v>252</v>
      </c>
      <c r="C32" s="39" t="s">
        <v>231</v>
      </c>
      <c r="D32" s="39">
        <v>16</v>
      </c>
      <c r="E32" s="39">
        <v>2</v>
      </c>
      <c r="F32" s="39"/>
      <c r="G32" s="39"/>
      <c r="H32" s="39">
        <v>0</v>
      </c>
      <c r="I32" s="39">
        <v>0</v>
      </c>
      <c r="J32" s="39"/>
      <c r="K32" s="39"/>
      <c r="L32" s="39"/>
      <c r="M32" s="39"/>
      <c r="N32" s="39"/>
      <c r="O32" s="39"/>
      <c r="P32" s="39"/>
      <c r="Q32" s="39"/>
    </row>
    <row r="33" spans="2:17" x14ac:dyDescent="0.25">
      <c r="B33" s="87"/>
      <c r="C33" s="39" t="s">
        <v>232</v>
      </c>
      <c r="D33" s="39">
        <v>10</v>
      </c>
      <c r="E33" s="39">
        <v>2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x14ac:dyDescent="0.25">
      <c r="B34" s="87"/>
      <c r="C34" s="39" t="s">
        <v>233</v>
      </c>
      <c r="D34" s="39">
        <v>10</v>
      </c>
      <c r="E34" s="39">
        <v>2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2:17" x14ac:dyDescent="0.25">
      <c r="B35" s="87"/>
      <c r="C35" s="39" t="s">
        <v>188</v>
      </c>
      <c r="D35" s="39">
        <v>6</v>
      </c>
      <c r="E35" s="39">
        <v>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 t="s">
        <v>115</v>
      </c>
      <c r="Q35" s="39">
        <v>10</v>
      </c>
    </row>
    <row r="36" spans="2:17" x14ac:dyDescent="0.25">
      <c r="B36" s="87"/>
      <c r="C36" s="39" t="s">
        <v>234</v>
      </c>
      <c r="D36" s="39">
        <v>16</v>
      </c>
      <c r="E36" s="39">
        <v>2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x14ac:dyDescent="0.25">
      <c r="B37" s="87"/>
      <c r="C37" s="39" t="s">
        <v>235</v>
      </c>
      <c r="D37" s="39">
        <v>60</v>
      </c>
      <c r="E37" s="39">
        <v>4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 t="s">
        <v>115</v>
      </c>
      <c r="Q37" s="39">
        <v>20</v>
      </c>
    </row>
    <row r="38" spans="2:17" x14ac:dyDescent="0.25">
      <c r="B38" s="87"/>
      <c r="C38" s="39" t="s">
        <v>236</v>
      </c>
      <c r="D38" s="39">
        <v>16</v>
      </c>
      <c r="E38" s="39"/>
      <c r="F38" s="39">
        <v>4</v>
      </c>
      <c r="G38" s="39"/>
      <c r="H38" s="39"/>
      <c r="I38" s="39"/>
      <c r="J38" s="39"/>
      <c r="K38" s="39"/>
      <c r="L38" s="39"/>
      <c r="M38" s="39"/>
      <c r="N38" s="39"/>
      <c r="O38" s="39"/>
      <c r="P38" s="39" t="s">
        <v>366</v>
      </c>
      <c r="Q38" s="39"/>
    </row>
    <row r="39" spans="2:17" x14ac:dyDescent="0.25">
      <c r="B39" s="87"/>
      <c r="C39" s="39" t="s">
        <v>237</v>
      </c>
      <c r="D39" s="39"/>
      <c r="E39" s="39"/>
      <c r="F39" s="39"/>
      <c r="G39" s="39"/>
      <c r="H39" s="39"/>
      <c r="I39" s="39"/>
      <c r="J39" s="39">
        <v>1</v>
      </c>
      <c r="K39" s="39">
        <v>2</v>
      </c>
      <c r="L39" s="39">
        <v>4</v>
      </c>
      <c r="M39" s="39">
        <v>4</v>
      </c>
      <c r="N39" s="39"/>
      <c r="O39" s="39"/>
      <c r="P39" s="39"/>
      <c r="Q39" s="39"/>
    </row>
    <row r="40" spans="2:17" x14ac:dyDescent="0.25">
      <c r="B40" s="87"/>
      <c r="C40" s="39" t="s">
        <v>250</v>
      </c>
      <c r="D40" s="39">
        <v>6</v>
      </c>
      <c r="E40" s="39">
        <v>1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 t="s">
        <v>553</v>
      </c>
      <c r="Q40" s="39"/>
    </row>
    <row r="41" spans="2:17" x14ac:dyDescent="0.25">
      <c r="B41" s="87"/>
      <c r="C41" s="39" t="s">
        <v>251</v>
      </c>
      <c r="D41" s="39">
        <v>6</v>
      </c>
      <c r="E41" s="39">
        <v>1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x14ac:dyDescent="0.25">
      <c r="B42" s="87"/>
      <c r="C42" s="39" t="s">
        <v>230</v>
      </c>
      <c r="D42" s="39">
        <v>12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 t="s">
        <v>115</v>
      </c>
      <c r="Q42" s="39">
        <v>12</v>
      </c>
    </row>
    <row r="43" spans="2:17" x14ac:dyDescent="0.25">
      <c r="B43" s="8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x14ac:dyDescent="0.25">
      <c r="B44" s="88" t="s">
        <v>302</v>
      </c>
      <c r="C44" s="39" t="s">
        <v>231</v>
      </c>
      <c r="D44" s="39">
        <v>16</v>
      </c>
      <c r="E44" s="39">
        <v>2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x14ac:dyDescent="0.25">
      <c r="B45" s="87"/>
      <c r="C45" s="39" t="s">
        <v>232</v>
      </c>
      <c r="D45" s="39">
        <v>10</v>
      </c>
      <c r="E45" s="39">
        <v>2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x14ac:dyDescent="0.25">
      <c r="B46" s="87"/>
      <c r="C46" s="39" t="s">
        <v>233</v>
      </c>
      <c r="D46" s="39">
        <v>10</v>
      </c>
      <c r="E46" s="39">
        <v>2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2:17" x14ac:dyDescent="0.25">
      <c r="B47" s="87"/>
      <c r="C47" s="39" t="s">
        <v>250</v>
      </c>
      <c r="D47" s="39">
        <v>6</v>
      </c>
      <c r="E47" s="39"/>
      <c r="F47" s="39"/>
      <c r="G47" s="39"/>
      <c r="H47" s="39"/>
      <c r="I47" s="39"/>
      <c r="J47" s="39"/>
      <c r="K47" s="39"/>
      <c r="L47" s="39"/>
      <c r="M47" s="39"/>
      <c r="N47" s="39">
        <v>1</v>
      </c>
      <c r="O47" s="39"/>
      <c r="P47" s="39"/>
      <c r="Q47" s="39"/>
    </row>
    <row r="48" spans="2:17" x14ac:dyDescent="0.25">
      <c r="B48" s="87"/>
      <c r="C48" s="39" t="s">
        <v>237</v>
      </c>
      <c r="D48" s="39"/>
      <c r="E48" s="39"/>
      <c r="F48" s="39"/>
      <c r="G48" s="39"/>
      <c r="H48" s="39"/>
      <c r="I48" s="39"/>
      <c r="J48" s="39">
        <v>1</v>
      </c>
      <c r="K48" s="39">
        <v>2</v>
      </c>
      <c r="L48" s="39">
        <v>3</v>
      </c>
      <c r="M48" s="39"/>
      <c r="N48" s="39"/>
      <c r="O48" s="39"/>
      <c r="P48" s="39"/>
      <c r="Q48" s="39"/>
    </row>
    <row r="49" spans="2:17" x14ac:dyDescent="0.25">
      <c r="B49" s="87"/>
      <c r="C49" s="39" t="s">
        <v>256</v>
      </c>
      <c r="D49" s="39">
        <v>12</v>
      </c>
      <c r="E49" s="39">
        <v>4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 t="s">
        <v>115</v>
      </c>
      <c r="Q49" s="39">
        <v>20</v>
      </c>
    </row>
    <row r="50" spans="2:17" x14ac:dyDescent="0.25">
      <c r="B50" s="87"/>
      <c r="C50" s="39" t="s">
        <v>257</v>
      </c>
      <c r="D50" s="39"/>
      <c r="E50" s="39"/>
      <c r="F50" s="39"/>
      <c r="G50" s="39"/>
      <c r="H50" s="39"/>
      <c r="I50" s="39"/>
      <c r="J50" s="39"/>
      <c r="K50" s="39"/>
      <c r="L50" s="39"/>
      <c r="M50" s="39">
        <v>10</v>
      </c>
      <c r="N50" s="39"/>
      <c r="O50" s="39"/>
      <c r="P50" s="39"/>
      <c r="Q50" s="39"/>
    </row>
    <row r="51" spans="2:17" x14ac:dyDescent="0.25">
      <c r="B51" s="87"/>
      <c r="C51" s="39" t="s">
        <v>281</v>
      </c>
      <c r="D51" s="39">
        <v>12</v>
      </c>
      <c r="E51" s="39">
        <v>3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 t="s">
        <v>115</v>
      </c>
      <c r="Q51" s="39">
        <v>10</v>
      </c>
    </row>
    <row r="52" spans="2:17" x14ac:dyDescent="0.25">
      <c r="B52" s="87"/>
      <c r="C52" s="39" t="s">
        <v>236</v>
      </c>
      <c r="D52" s="39">
        <v>16</v>
      </c>
      <c r="E52" s="39"/>
      <c r="F52" s="39">
        <v>4</v>
      </c>
      <c r="G52" s="39"/>
      <c r="H52" s="39"/>
      <c r="I52" s="39"/>
      <c r="J52" s="39"/>
      <c r="K52" s="39"/>
      <c r="L52" s="39"/>
      <c r="M52" s="39"/>
      <c r="N52" s="39"/>
      <c r="O52" s="39"/>
      <c r="P52" s="39" t="s">
        <v>366</v>
      </c>
      <c r="Q52" s="39"/>
    </row>
    <row r="53" spans="2:17" x14ac:dyDescent="0.25">
      <c r="B53" s="8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2:17" x14ac:dyDescent="0.25">
      <c r="B54" s="88" t="s">
        <v>207</v>
      </c>
      <c r="C54" s="39" t="s">
        <v>258</v>
      </c>
      <c r="D54" s="39"/>
      <c r="E54" s="39"/>
      <c r="F54" s="39"/>
      <c r="G54" s="39"/>
      <c r="H54" s="39"/>
      <c r="I54" s="39"/>
      <c r="J54" s="39"/>
      <c r="K54" s="39">
        <v>1</v>
      </c>
      <c r="L54" s="39">
        <v>2</v>
      </c>
      <c r="M54" s="39">
        <v>2</v>
      </c>
      <c r="N54" s="39"/>
      <c r="O54" s="39"/>
      <c r="P54" s="39"/>
      <c r="Q54" s="39"/>
    </row>
    <row r="55" spans="2:17" x14ac:dyDescent="0.25">
      <c r="B55" s="8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x14ac:dyDescent="0.25">
      <c r="B56" s="88" t="s">
        <v>208</v>
      </c>
      <c r="C56" s="39" t="s">
        <v>240</v>
      </c>
      <c r="D56" s="39"/>
      <c r="E56" s="39"/>
      <c r="F56" s="39"/>
      <c r="G56" s="39">
        <v>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x14ac:dyDescent="0.25">
      <c r="B57" s="87"/>
      <c r="C57" s="39" t="s">
        <v>241</v>
      </c>
      <c r="D57" s="39"/>
      <c r="E57" s="39"/>
      <c r="F57" s="39"/>
      <c r="G57" s="39"/>
      <c r="H57" s="39"/>
      <c r="I57" s="39"/>
      <c r="J57" s="39"/>
      <c r="K57" s="39">
        <v>1</v>
      </c>
      <c r="L57" s="39">
        <v>2</v>
      </c>
      <c r="M57" s="39"/>
      <c r="N57" s="39"/>
      <c r="O57" s="39"/>
      <c r="P57" s="39"/>
      <c r="Q57" s="39"/>
    </row>
    <row r="58" spans="2:17" x14ac:dyDescent="0.25">
      <c r="B58" s="87"/>
      <c r="C58" s="39" t="s">
        <v>242</v>
      </c>
      <c r="D58" s="39"/>
      <c r="E58" s="39"/>
      <c r="F58" s="39"/>
      <c r="G58" s="39"/>
      <c r="H58" s="39"/>
      <c r="I58" s="39"/>
      <c r="J58" s="39"/>
      <c r="K58" s="39">
        <v>2</v>
      </c>
      <c r="L58" s="39"/>
      <c r="M58" s="39"/>
      <c r="N58" s="39"/>
      <c r="O58" s="39"/>
      <c r="P58" s="39"/>
      <c r="Q58" s="39"/>
    </row>
    <row r="59" spans="2:17" x14ac:dyDescent="0.25">
      <c r="B59" s="127" t="s">
        <v>560</v>
      </c>
      <c r="C59" s="85"/>
      <c r="D59" s="104">
        <f t="shared" ref="D59:M59" si="1">SUM(D32:D58)</f>
        <v>240</v>
      </c>
      <c r="E59" s="104">
        <f t="shared" si="1"/>
        <v>28</v>
      </c>
      <c r="F59" s="104">
        <f>SUM(F32:F58)</f>
        <v>8</v>
      </c>
      <c r="G59" s="104">
        <f t="shared" si="1"/>
        <v>2</v>
      </c>
      <c r="H59" s="104">
        <f t="shared" si="1"/>
        <v>0</v>
      </c>
      <c r="I59" s="104">
        <f t="shared" si="1"/>
        <v>0</v>
      </c>
      <c r="J59" s="104">
        <f t="shared" si="1"/>
        <v>2</v>
      </c>
      <c r="K59" s="104">
        <f t="shared" si="1"/>
        <v>8</v>
      </c>
      <c r="L59" s="104">
        <f t="shared" si="1"/>
        <v>11</v>
      </c>
      <c r="M59" s="104">
        <f t="shared" si="1"/>
        <v>16</v>
      </c>
      <c r="N59" s="104">
        <f>SUM(N32:N58)</f>
        <v>1</v>
      </c>
      <c r="O59" s="104">
        <f>SUM(G59:M59)</f>
        <v>39</v>
      </c>
      <c r="P59" s="104"/>
      <c r="Q59" s="104">
        <f>SUM(Q32:Q58)</f>
        <v>72</v>
      </c>
    </row>
    <row r="60" spans="2:17" x14ac:dyDescent="0.25">
      <c r="B60" s="39"/>
      <c r="C60" s="83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</row>
    <row r="61" spans="2:17" x14ac:dyDescent="0.25">
      <c r="B61" s="108" t="s">
        <v>557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9"/>
    </row>
    <row r="62" spans="2:17" x14ac:dyDescent="0.25">
      <c r="B62" s="89" t="s">
        <v>209</v>
      </c>
      <c r="C62" s="39" t="s">
        <v>243</v>
      </c>
      <c r="D62" s="39">
        <v>6</v>
      </c>
      <c r="E62" s="39">
        <v>1</v>
      </c>
      <c r="F62" s="39"/>
      <c r="G62" s="39"/>
      <c r="H62" s="39"/>
      <c r="I62" s="39">
        <v>0</v>
      </c>
      <c r="J62" s="39">
        <v>0</v>
      </c>
      <c r="K62" s="39"/>
      <c r="L62" s="39"/>
      <c r="M62" s="39"/>
      <c r="N62" s="39"/>
      <c r="O62" s="39"/>
      <c r="P62" s="39" t="s">
        <v>115</v>
      </c>
      <c r="Q62" s="39">
        <v>10</v>
      </c>
    </row>
    <row r="63" spans="2:17" x14ac:dyDescent="0.25">
      <c r="B63" s="90"/>
      <c r="C63" s="39" t="s">
        <v>244</v>
      </c>
      <c r="D63" s="39">
        <v>4</v>
      </c>
      <c r="E63" s="39">
        <v>1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 t="s">
        <v>115</v>
      </c>
      <c r="Q63" s="39">
        <v>10</v>
      </c>
    </row>
    <row r="64" spans="2:17" x14ac:dyDescent="0.25">
      <c r="B64" s="90"/>
      <c r="C64" s="39" t="s">
        <v>368</v>
      </c>
      <c r="D64" s="39">
        <v>5</v>
      </c>
      <c r="E64" s="39">
        <v>1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2:17" x14ac:dyDescent="0.25">
      <c r="B65" s="90"/>
      <c r="C65" s="39" t="s">
        <v>369</v>
      </c>
      <c r="D65" s="39">
        <v>2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2:17" x14ac:dyDescent="0.25">
      <c r="B66" s="90"/>
      <c r="C66" s="39" t="s">
        <v>245</v>
      </c>
      <c r="D66" s="39">
        <v>12</v>
      </c>
      <c r="E66" s="39">
        <v>1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2:17" x14ac:dyDescent="0.25">
      <c r="B67" s="90"/>
      <c r="C67" s="39" t="s">
        <v>246</v>
      </c>
      <c r="D67" s="39">
        <v>12</v>
      </c>
      <c r="E67" s="39">
        <v>1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2:17" x14ac:dyDescent="0.25">
      <c r="B68" s="90"/>
      <c r="C68" s="39" t="s">
        <v>247</v>
      </c>
      <c r="D68" s="39">
        <v>5</v>
      </c>
      <c r="E68" s="39"/>
      <c r="F68" s="39"/>
      <c r="G68" s="39"/>
      <c r="H68" s="39"/>
      <c r="I68" s="39"/>
      <c r="J68" s="39"/>
      <c r="K68" s="39"/>
      <c r="L68" s="39"/>
      <c r="M68" s="39"/>
      <c r="N68" s="39">
        <v>1</v>
      </c>
      <c r="O68" s="39"/>
      <c r="P68" s="39" t="s">
        <v>115</v>
      </c>
      <c r="Q68" s="39">
        <v>10</v>
      </c>
    </row>
    <row r="69" spans="2:17" x14ac:dyDescent="0.25">
      <c r="B69" s="90"/>
      <c r="C69" s="39" t="s">
        <v>248</v>
      </c>
      <c r="D69" s="39"/>
      <c r="E69" s="39"/>
      <c r="F69" s="39"/>
      <c r="G69" s="39"/>
      <c r="H69" s="39">
        <v>2</v>
      </c>
      <c r="I69" s="39"/>
      <c r="J69" s="39"/>
      <c r="K69" s="39"/>
      <c r="L69" s="39"/>
      <c r="M69" s="39"/>
      <c r="N69" s="39"/>
      <c r="O69" s="39"/>
      <c r="P69" s="39"/>
      <c r="Q69" s="39"/>
    </row>
    <row r="70" spans="2:17" x14ac:dyDescent="0.25">
      <c r="B70" s="90"/>
      <c r="C70" s="39" t="s">
        <v>249</v>
      </c>
      <c r="D70" s="39"/>
      <c r="E70" s="39"/>
      <c r="F70" s="39"/>
      <c r="G70" s="39">
        <v>1</v>
      </c>
      <c r="H70" s="39">
        <v>2</v>
      </c>
      <c r="I70" s="39"/>
      <c r="J70" s="39"/>
      <c r="K70" s="39"/>
      <c r="L70" s="39"/>
      <c r="M70" s="39"/>
      <c r="N70" s="39"/>
      <c r="O70" s="39"/>
      <c r="P70" s="39"/>
      <c r="Q70" s="39"/>
    </row>
    <row r="71" spans="2:17" x14ac:dyDescent="0.25">
      <c r="B71" s="90"/>
      <c r="C71" s="39" t="s">
        <v>278</v>
      </c>
      <c r="D71" s="39"/>
      <c r="E71" s="39"/>
      <c r="F71" s="39"/>
      <c r="G71" s="39"/>
      <c r="H71" s="39"/>
      <c r="I71" s="39"/>
      <c r="J71" s="39"/>
      <c r="K71" s="39">
        <v>2</v>
      </c>
      <c r="L71" s="39">
        <v>3</v>
      </c>
      <c r="M71" s="39">
        <v>3</v>
      </c>
      <c r="N71" s="39"/>
      <c r="O71" s="39"/>
      <c r="P71" s="39"/>
      <c r="Q71" s="39"/>
    </row>
    <row r="72" spans="2:17" x14ac:dyDescent="0.25">
      <c r="B72" s="90"/>
      <c r="C72" s="39" t="s">
        <v>279</v>
      </c>
      <c r="D72" s="39">
        <v>4</v>
      </c>
      <c r="E72" s="39"/>
      <c r="F72" s="39">
        <v>4</v>
      </c>
      <c r="G72" s="39"/>
      <c r="H72" s="39"/>
      <c r="I72" s="39"/>
      <c r="J72" s="39"/>
      <c r="K72" s="39"/>
      <c r="L72" s="39"/>
      <c r="M72" s="39"/>
      <c r="N72" s="39"/>
      <c r="O72" s="39"/>
      <c r="P72" s="39" t="s">
        <v>366</v>
      </c>
      <c r="Q72" s="39"/>
    </row>
    <row r="73" spans="2:17" x14ac:dyDescent="0.25">
      <c r="B73" s="90"/>
      <c r="C73" s="39" t="s">
        <v>317</v>
      </c>
      <c r="D73" s="39">
        <v>12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 t="s">
        <v>325</v>
      </c>
      <c r="Q73" s="39"/>
    </row>
    <row r="74" spans="2:17" x14ac:dyDescent="0.25">
      <c r="B74" s="90"/>
      <c r="C74" s="39" t="s">
        <v>318</v>
      </c>
      <c r="D74" s="39">
        <v>12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2:17" x14ac:dyDescent="0.25">
      <c r="B75" s="90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2:17" x14ac:dyDescent="0.25">
      <c r="B76" s="91" t="s">
        <v>213</v>
      </c>
      <c r="C76" s="39" t="s">
        <v>258</v>
      </c>
      <c r="D76" s="39"/>
      <c r="E76" s="39"/>
      <c r="F76" s="39"/>
      <c r="G76" s="39"/>
      <c r="H76" s="39"/>
      <c r="I76" s="39"/>
      <c r="J76" s="39"/>
      <c r="K76" s="39">
        <v>1</v>
      </c>
      <c r="L76" s="39">
        <v>3</v>
      </c>
      <c r="M76" s="39">
        <v>1</v>
      </c>
      <c r="N76" s="39"/>
      <c r="O76" s="39"/>
      <c r="P76" s="39"/>
      <c r="Q76" s="39"/>
    </row>
    <row r="77" spans="2:17" x14ac:dyDescent="0.25">
      <c r="B77" s="90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2:17" x14ac:dyDescent="0.25">
      <c r="B78" s="90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2:17" x14ac:dyDescent="0.25">
      <c r="B79" s="91" t="s">
        <v>210</v>
      </c>
      <c r="C79" s="39" t="s">
        <v>259</v>
      </c>
      <c r="D79" s="39">
        <v>10</v>
      </c>
      <c r="E79" s="39">
        <v>2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2:17" x14ac:dyDescent="0.25">
      <c r="B80" s="90"/>
      <c r="C80" s="39" t="s">
        <v>260</v>
      </c>
      <c r="D80" s="39">
        <v>8</v>
      </c>
      <c r="E80" s="39">
        <v>2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2:17" x14ac:dyDescent="0.25">
      <c r="B81" s="90"/>
      <c r="C81" s="39" t="s">
        <v>261</v>
      </c>
      <c r="D81" s="39">
        <v>10</v>
      </c>
      <c r="E81" s="39">
        <v>2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2:17" x14ac:dyDescent="0.25">
      <c r="B82" s="90"/>
      <c r="C82" s="39" t="s">
        <v>262</v>
      </c>
      <c r="D82" s="39">
        <v>4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2:17" x14ac:dyDescent="0.25">
      <c r="B83" s="90"/>
      <c r="C83" s="39" t="s">
        <v>263</v>
      </c>
      <c r="D83" s="39">
        <v>1</v>
      </c>
      <c r="E83" s="39">
        <v>1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2:17" x14ac:dyDescent="0.25">
      <c r="B84" s="90"/>
      <c r="C84" s="39" t="s">
        <v>264</v>
      </c>
      <c r="D84" s="39">
        <v>1</v>
      </c>
      <c r="E84" s="39">
        <v>1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2:17" x14ac:dyDescent="0.25">
      <c r="B85" s="90"/>
      <c r="C85" s="39" t="s">
        <v>280</v>
      </c>
      <c r="D85" s="39">
        <v>2</v>
      </c>
      <c r="E85" s="39"/>
      <c r="F85" s="39">
        <v>2</v>
      </c>
      <c r="G85" s="39"/>
      <c r="H85" s="39"/>
      <c r="I85" s="39"/>
      <c r="J85" s="39"/>
      <c r="K85" s="39"/>
      <c r="L85" s="39"/>
      <c r="M85" s="39"/>
      <c r="N85" s="39"/>
      <c r="O85" s="39"/>
      <c r="P85" s="39" t="s">
        <v>366</v>
      </c>
      <c r="Q85" s="39"/>
    </row>
    <row r="86" spans="2:17" x14ac:dyDescent="0.25">
      <c r="B86" s="90"/>
      <c r="C86" s="39" t="s">
        <v>281</v>
      </c>
      <c r="D86" s="39">
        <v>12</v>
      </c>
      <c r="E86" s="39">
        <v>3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 t="s">
        <v>115</v>
      </c>
      <c r="Q86" s="39">
        <v>10</v>
      </c>
    </row>
    <row r="87" spans="2:17" x14ac:dyDescent="0.25">
      <c r="B87" s="90"/>
      <c r="C87" s="39" t="s">
        <v>278</v>
      </c>
      <c r="D87" s="39"/>
      <c r="E87" s="39"/>
      <c r="F87" s="39"/>
      <c r="G87" s="39"/>
      <c r="H87" s="39"/>
      <c r="I87" s="39"/>
      <c r="J87" s="39"/>
      <c r="K87" s="39">
        <v>1</v>
      </c>
      <c r="L87" s="39">
        <v>3</v>
      </c>
      <c r="M87" s="39">
        <v>3</v>
      </c>
      <c r="N87" s="39"/>
      <c r="O87" s="39"/>
      <c r="P87" s="39"/>
      <c r="Q87" s="39"/>
    </row>
    <row r="88" spans="2:17" x14ac:dyDescent="0.25">
      <c r="B88" s="90"/>
      <c r="C88" s="39" t="s">
        <v>271</v>
      </c>
      <c r="D88" s="39"/>
      <c r="E88" s="39"/>
      <c r="F88" s="39"/>
      <c r="G88" s="39"/>
      <c r="H88" s="39">
        <v>2</v>
      </c>
      <c r="I88" s="39"/>
      <c r="J88" s="39"/>
      <c r="K88" s="39"/>
      <c r="L88" s="39"/>
      <c r="M88" s="39"/>
      <c r="N88" s="39"/>
      <c r="O88" s="39"/>
      <c r="P88" s="39"/>
      <c r="Q88" s="39"/>
    </row>
    <row r="89" spans="2:17" x14ac:dyDescent="0.25">
      <c r="B89" s="90"/>
      <c r="C89" s="39" t="s">
        <v>319</v>
      </c>
      <c r="D89" s="39">
        <v>16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 t="s">
        <v>424</v>
      </c>
      <c r="Q89" s="39"/>
    </row>
    <row r="90" spans="2:17" x14ac:dyDescent="0.25">
      <c r="B90" s="92"/>
      <c r="C90" s="39" t="s">
        <v>320</v>
      </c>
      <c r="D90" s="39">
        <v>16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2:17" x14ac:dyDescent="0.25">
      <c r="B91" s="128" t="s">
        <v>559</v>
      </c>
      <c r="C91" s="126"/>
      <c r="D91" s="131">
        <f t="shared" ref="D91:M91" si="2">SUM(D62:D90)</f>
        <v>154</v>
      </c>
      <c r="E91" s="131">
        <f t="shared" si="2"/>
        <v>16</v>
      </c>
      <c r="F91" s="131">
        <f>SUM(F62:F90)</f>
        <v>6</v>
      </c>
      <c r="G91" s="131">
        <f t="shared" si="2"/>
        <v>1</v>
      </c>
      <c r="H91" s="131">
        <f t="shared" si="2"/>
        <v>6</v>
      </c>
      <c r="I91" s="131">
        <f t="shared" si="2"/>
        <v>0</v>
      </c>
      <c r="J91" s="131">
        <f t="shared" si="2"/>
        <v>0</v>
      </c>
      <c r="K91" s="131">
        <f t="shared" si="2"/>
        <v>4</v>
      </c>
      <c r="L91" s="131">
        <f t="shared" si="2"/>
        <v>9</v>
      </c>
      <c r="M91" s="131">
        <f t="shared" si="2"/>
        <v>7</v>
      </c>
      <c r="N91" s="131">
        <f>SUM(N62:N90)</f>
        <v>1</v>
      </c>
      <c r="O91" s="107">
        <f>SUM(G91:M91)</f>
        <v>27</v>
      </c>
      <c r="P91" s="131"/>
      <c r="Q91" s="132">
        <f>SUM(Q62:Q90)</f>
        <v>40</v>
      </c>
    </row>
    <row r="92" spans="2:17" x14ac:dyDescent="0.25">
      <c r="B92" s="39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2"/>
    </row>
    <row r="93" spans="2:17" x14ac:dyDescent="0.25">
      <c r="B93" s="110" t="s">
        <v>558</v>
      </c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7"/>
    </row>
    <row r="94" spans="2:17" x14ac:dyDescent="0.25">
      <c r="B94" s="99" t="s">
        <v>211</v>
      </c>
      <c r="C94" s="39" t="s">
        <v>267</v>
      </c>
      <c r="D94" s="39">
        <v>4</v>
      </c>
      <c r="E94" s="39">
        <v>1</v>
      </c>
      <c r="F94" s="39"/>
      <c r="G94" s="39">
        <v>0</v>
      </c>
      <c r="H94" s="39"/>
      <c r="I94" s="39">
        <v>0</v>
      </c>
      <c r="J94" s="39"/>
      <c r="K94" s="39"/>
      <c r="L94" s="39"/>
      <c r="M94" s="39"/>
      <c r="N94" s="39"/>
      <c r="O94" s="39"/>
      <c r="P94" s="39"/>
      <c r="Q94" s="39"/>
    </row>
    <row r="95" spans="2:17" x14ac:dyDescent="0.25">
      <c r="B95" s="100"/>
      <c r="C95" s="39" t="s">
        <v>268</v>
      </c>
      <c r="D95" s="39">
        <v>3</v>
      </c>
      <c r="E95" s="39">
        <v>1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2:17" x14ac:dyDescent="0.25">
      <c r="B96" s="100"/>
      <c r="C96" s="39" t="s">
        <v>269</v>
      </c>
      <c r="D96" s="39">
        <v>4</v>
      </c>
      <c r="E96" s="39">
        <v>1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2:17" x14ac:dyDescent="0.25">
      <c r="B97" s="100"/>
      <c r="C97" s="39" t="s">
        <v>270</v>
      </c>
      <c r="D97" s="39">
        <v>2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2:17" x14ac:dyDescent="0.25">
      <c r="B98" s="100"/>
      <c r="C98" s="39" t="s">
        <v>271</v>
      </c>
      <c r="D98" s="39"/>
      <c r="E98" s="39"/>
      <c r="F98" s="39"/>
      <c r="G98" s="39"/>
      <c r="H98" s="39">
        <v>2</v>
      </c>
      <c r="I98" s="39"/>
      <c r="J98" s="39"/>
      <c r="K98" s="39"/>
      <c r="L98" s="39"/>
      <c r="M98" s="39"/>
      <c r="N98" s="39"/>
      <c r="O98" s="39"/>
      <c r="P98" s="39"/>
      <c r="Q98" s="39"/>
    </row>
    <row r="99" spans="2:17" x14ac:dyDescent="0.25">
      <c r="B99" s="100"/>
      <c r="C99" s="39" t="s">
        <v>272</v>
      </c>
      <c r="D99" s="39">
        <v>8</v>
      </c>
      <c r="E99" s="39">
        <v>2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2:17" x14ac:dyDescent="0.25">
      <c r="B100" s="100"/>
      <c r="C100" s="39" t="s">
        <v>258</v>
      </c>
      <c r="D100" s="39"/>
      <c r="E100" s="39"/>
      <c r="F100" s="39"/>
      <c r="G100" s="39"/>
      <c r="H100" s="39"/>
      <c r="I100" s="39"/>
      <c r="J100" s="39"/>
      <c r="K100" s="39">
        <v>1</v>
      </c>
      <c r="L100" s="39">
        <v>3</v>
      </c>
      <c r="M100" s="39">
        <v>2</v>
      </c>
      <c r="N100" s="39"/>
      <c r="O100" s="39"/>
      <c r="P100" s="39"/>
      <c r="Q100" s="39"/>
    </row>
    <row r="101" spans="2:17" x14ac:dyDescent="0.25">
      <c r="B101" s="100"/>
      <c r="C101" s="39" t="s">
        <v>281</v>
      </c>
      <c r="D101" s="39">
        <v>10</v>
      </c>
      <c r="E101" s="39">
        <v>2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 t="s">
        <v>115</v>
      </c>
      <c r="Q101" s="39">
        <v>10</v>
      </c>
    </row>
    <row r="102" spans="2:17" x14ac:dyDescent="0.25">
      <c r="B102" s="100"/>
      <c r="C102" s="39" t="s">
        <v>321</v>
      </c>
      <c r="D102" s="39">
        <v>10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 t="s">
        <v>326</v>
      </c>
      <c r="Q102" s="39"/>
    </row>
    <row r="103" spans="2:17" x14ac:dyDescent="0.25">
      <c r="B103" s="100"/>
      <c r="C103" s="39" t="s">
        <v>322</v>
      </c>
      <c r="D103" s="39">
        <v>10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2:17" x14ac:dyDescent="0.25">
      <c r="B104" s="100"/>
      <c r="C104" s="39" t="s">
        <v>332</v>
      </c>
      <c r="D104" s="39">
        <v>2</v>
      </c>
      <c r="E104" s="39"/>
      <c r="F104" s="39">
        <v>2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 t="s">
        <v>366</v>
      </c>
      <c r="Q104" s="39"/>
    </row>
    <row r="105" spans="2:17" x14ac:dyDescent="0.25">
      <c r="B105" s="100"/>
      <c r="C105" s="122" t="s">
        <v>246</v>
      </c>
      <c r="D105" s="122">
        <v>12</v>
      </c>
      <c r="E105" s="39">
        <v>2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2:17" x14ac:dyDescent="0.25">
      <c r="B106" s="100"/>
      <c r="C106" s="122" t="s">
        <v>582</v>
      </c>
      <c r="D106" s="122">
        <v>5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>
        <v>1</v>
      </c>
      <c r="O106" s="39"/>
      <c r="P106" s="39"/>
      <c r="Q106" s="39"/>
    </row>
    <row r="107" spans="2:17" x14ac:dyDescent="0.25">
      <c r="B107" s="100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2:17" x14ac:dyDescent="0.25">
      <c r="B108" s="101" t="s">
        <v>212</v>
      </c>
      <c r="C108" s="39" t="s">
        <v>267</v>
      </c>
      <c r="D108" s="39">
        <v>4</v>
      </c>
      <c r="E108" s="39">
        <v>1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2:17" x14ac:dyDescent="0.25">
      <c r="B109" s="100"/>
      <c r="C109" s="39" t="s">
        <v>268</v>
      </c>
      <c r="D109" s="39">
        <v>3</v>
      </c>
      <c r="E109" s="39">
        <v>1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2:17" x14ac:dyDescent="0.25">
      <c r="B110" s="100"/>
      <c r="C110" s="39" t="s">
        <v>269</v>
      </c>
      <c r="D110" s="39">
        <v>4</v>
      </c>
      <c r="E110" s="39">
        <v>1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2:17" x14ac:dyDescent="0.25">
      <c r="B111" s="100"/>
      <c r="C111" s="39" t="s">
        <v>270</v>
      </c>
      <c r="D111" s="39">
        <v>2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2:17" x14ac:dyDescent="0.25">
      <c r="B112" s="100"/>
      <c r="C112" s="39" t="s">
        <v>271</v>
      </c>
      <c r="D112" s="39"/>
      <c r="E112" s="39"/>
      <c r="F112" s="39"/>
      <c r="G112" s="39"/>
      <c r="H112" s="39">
        <v>2</v>
      </c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2:17" x14ac:dyDescent="0.25">
      <c r="B113" s="100"/>
      <c r="C113" s="39" t="s">
        <v>272</v>
      </c>
      <c r="D113" s="39">
        <v>8</v>
      </c>
      <c r="E113" s="39">
        <v>2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2:17" x14ac:dyDescent="0.25">
      <c r="B114" s="100"/>
      <c r="C114" s="39" t="s">
        <v>258</v>
      </c>
      <c r="D114" s="39"/>
      <c r="E114" s="39"/>
      <c r="F114" s="39"/>
      <c r="G114" s="39"/>
      <c r="H114" s="39"/>
      <c r="I114" s="39"/>
      <c r="J114" s="39"/>
      <c r="K114" s="39">
        <v>1</v>
      </c>
      <c r="L114" s="39">
        <v>3</v>
      </c>
      <c r="M114" s="39">
        <v>2</v>
      </c>
      <c r="N114" s="39"/>
      <c r="O114" s="39"/>
      <c r="P114" s="39"/>
      <c r="Q114" s="39"/>
    </row>
    <row r="115" spans="2:17" x14ac:dyDescent="0.25">
      <c r="B115" s="100"/>
      <c r="C115" s="39" t="s">
        <v>281</v>
      </c>
      <c r="D115" s="39">
        <v>10</v>
      </c>
      <c r="E115" s="39">
        <v>2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 t="s">
        <v>115</v>
      </c>
      <c r="Q115" s="39">
        <v>10</v>
      </c>
    </row>
    <row r="116" spans="2:17" x14ac:dyDescent="0.25">
      <c r="B116" s="100"/>
      <c r="C116" s="39" t="s">
        <v>323</v>
      </c>
      <c r="D116" s="39">
        <v>8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 t="s">
        <v>327</v>
      </c>
      <c r="Q116" s="39"/>
    </row>
    <row r="117" spans="2:17" x14ac:dyDescent="0.25">
      <c r="B117" s="100"/>
      <c r="C117" s="39" t="s">
        <v>324</v>
      </c>
      <c r="D117" s="39">
        <v>8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2:17" x14ac:dyDescent="0.25">
      <c r="B118" s="100"/>
      <c r="C118" s="39" t="s">
        <v>280</v>
      </c>
      <c r="D118" s="39">
        <v>2</v>
      </c>
      <c r="E118" s="39"/>
      <c r="F118" s="39">
        <v>2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 t="s">
        <v>366</v>
      </c>
      <c r="Q118" s="39"/>
    </row>
    <row r="119" spans="2:17" x14ac:dyDescent="0.25">
      <c r="B119" s="100"/>
      <c r="C119" s="122" t="s">
        <v>246</v>
      </c>
      <c r="D119" s="122">
        <v>12</v>
      </c>
      <c r="E119" s="39">
        <v>2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2:17" x14ac:dyDescent="0.25">
      <c r="B120" s="100"/>
      <c r="C120" s="39" t="s">
        <v>582</v>
      </c>
      <c r="D120" s="39">
        <v>5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>
        <v>1</v>
      </c>
      <c r="O120" s="39"/>
      <c r="P120" s="39"/>
      <c r="Q120" s="39"/>
    </row>
    <row r="121" spans="2:17" x14ac:dyDescent="0.25">
      <c r="B121" s="101" t="s">
        <v>214</v>
      </c>
      <c r="C121" s="39" t="s">
        <v>258</v>
      </c>
      <c r="D121" s="39"/>
      <c r="E121" s="39"/>
      <c r="F121" s="39"/>
      <c r="G121" s="39"/>
      <c r="H121" s="39"/>
      <c r="I121" s="39"/>
      <c r="J121" s="39"/>
      <c r="K121" s="39">
        <v>1</v>
      </c>
      <c r="L121" s="39">
        <v>3</v>
      </c>
      <c r="M121" s="39">
        <v>2</v>
      </c>
      <c r="N121" s="39"/>
      <c r="O121" s="39"/>
      <c r="P121" s="39"/>
      <c r="Q121" s="39"/>
    </row>
    <row r="122" spans="2:17" x14ac:dyDescent="0.25">
      <c r="B122" s="101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2:17" x14ac:dyDescent="0.25">
      <c r="B123" s="102" t="s">
        <v>544</v>
      </c>
      <c r="C123" s="39" t="s">
        <v>258</v>
      </c>
      <c r="D123" s="39"/>
      <c r="E123" s="39"/>
      <c r="F123" s="39"/>
      <c r="G123" s="39"/>
      <c r="H123" s="39"/>
      <c r="I123" s="39"/>
      <c r="J123" s="39">
        <v>1</v>
      </c>
      <c r="K123" s="39">
        <v>2</v>
      </c>
      <c r="L123" s="39">
        <v>3</v>
      </c>
      <c r="M123" s="39">
        <v>3</v>
      </c>
      <c r="N123" s="39"/>
      <c r="O123" s="39"/>
      <c r="P123" s="39"/>
      <c r="Q123" s="39"/>
    </row>
    <row r="124" spans="2:17" x14ac:dyDescent="0.25">
      <c r="B124" s="129" t="s">
        <v>556</v>
      </c>
      <c r="C124" s="98"/>
      <c r="D124" s="109">
        <f t="shared" ref="D124:M124" si="3">SUM(D94:D123)</f>
        <v>136</v>
      </c>
      <c r="E124" s="109">
        <f t="shared" si="3"/>
        <v>18</v>
      </c>
      <c r="F124" s="109">
        <f>SUM(F94:F123)</f>
        <v>4</v>
      </c>
      <c r="G124" s="109">
        <f t="shared" si="3"/>
        <v>0</v>
      </c>
      <c r="H124" s="109">
        <f t="shared" si="3"/>
        <v>4</v>
      </c>
      <c r="I124" s="109">
        <f t="shared" si="3"/>
        <v>0</v>
      </c>
      <c r="J124" s="109">
        <f t="shared" si="3"/>
        <v>1</v>
      </c>
      <c r="K124" s="109">
        <f t="shared" si="3"/>
        <v>5</v>
      </c>
      <c r="L124" s="109">
        <f t="shared" si="3"/>
        <v>12</v>
      </c>
      <c r="M124" s="109">
        <f t="shared" si="3"/>
        <v>9</v>
      </c>
      <c r="N124" s="109">
        <f>SUM(N94:N123)</f>
        <v>2</v>
      </c>
      <c r="O124" s="109">
        <f>SUM(G124:M124)</f>
        <v>31</v>
      </c>
      <c r="P124" s="109"/>
      <c r="Q124" s="109">
        <f>SUM(Q94:Q123)</f>
        <v>20</v>
      </c>
    </row>
    <row r="125" spans="2:17" x14ac:dyDescent="0.25">
      <c r="B125" s="39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</row>
    <row r="126" spans="2:17" x14ac:dyDescent="0.25">
      <c r="B126" s="113" t="s">
        <v>554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5"/>
    </row>
    <row r="127" spans="2:17" x14ac:dyDescent="0.25">
      <c r="B127" s="94" t="s">
        <v>215</v>
      </c>
      <c r="C127" s="39" t="s">
        <v>275</v>
      </c>
      <c r="D127" s="39">
        <v>5</v>
      </c>
      <c r="E127" s="39"/>
      <c r="F127" s="39"/>
      <c r="G127" s="39"/>
      <c r="H127" s="39"/>
      <c r="I127" s="39">
        <v>0</v>
      </c>
      <c r="J127" s="39"/>
      <c r="K127" s="39"/>
      <c r="L127" s="39"/>
      <c r="M127" s="39"/>
      <c r="N127" s="39"/>
      <c r="O127" s="39"/>
      <c r="P127" s="39" t="s">
        <v>585</v>
      </c>
      <c r="Q127" s="39"/>
    </row>
    <row r="128" spans="2:17" x14ac:dyDescent="0.25">
      <c r="B128" s="95"/>
      <c r="C128" s="39" t="s">
        <v>231</v>
      </c>
      <c r="D128" s="39">
        <v>16</v>
      </c>
      <c r="E128" s="39">
        <v>2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2:18" x14ac:dyDescent="0.25">
      <c r="B129" s="95"/>
      <c r="C129" s="39" t="s">
        <v>276</v>
      </c>
      <c r="D129" s="39">
        <v>18</v>
      </c>
      <c r="E129" s="39">
        <v>2</v>
      </c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2:18" x14ac:dyDescent="0.25">
      <c r="B130" s="95"/>
      <c r="C130" s="39" t="s">
        <v>277</v>
      </c>
      <c r="D130" s="39">
        <v>10</v>
      </c>
      <c r="E130" s="39">
        <v>2</v>
      </c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2:18" x14ac:dyDescent="0.25">
      <c r="B131" s="95"/>
      <c r="C131" s="39" t="s">
        <v>550</v>
      </c>
      <c r="D131" s="39"/>
      <c r="E131" s="39"/>
      <c r="F131" s="39"/>
      <c r="G131" s="39">
        <v>2</v>
      </c>
      <c r="H131" s="39">
        <v>4</v>
      </c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2:18" x14ac:dyDescent="0.25">
      <c r="B132" s="95"/>
      <c r="C132" s="39" t="s">
        <v>258</v>
      </c>
      <c r="D132" s="39"/>
      <c r="E132" s="39"/>
      <c r="F132" s="39"/>
      <c r="G132" s="39"/>
      <c r="H132" s="39"/>
      <c r="I132" s="39"/>
      <c r="J132" s="39">
        <v>2</v>
      </c>
      <c r="K132" s="39">
        <v>3</v>
      </c>
      <c r="L132" s="39">
        <v>4</v>
      </c>
      <c r="M132" s="39">
        <v>4</v>
      </c>
      <c r="N132" s="39"/>
      <c r="O132" s="39"/>
      <c r="P132" s="39"/>
      <c r="Q132" s="39"/>
    </row>
    <row r="133" spans="2:18" x14ac:dyDescent="0.25">
      <c r="B133" s="95"/>
      <c r="C133" s="39" t="s">
        <v>330</v>
      </c>
      <c r="D133" s="39">
        <v>20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2:18" x14ac:dyDescent="0.25">
      <c r="B134" s="95"/>
      <c r="C134" s="39" t="s">
        <v>280</v>
      </c>
      <c r="D134" s="39">
        <v>2</v>
      </c>
      <c r="E134" s="39"/>
      <c r="F134" s="39">
        <v>2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 t="s">
        <v>366</v>
      </c>
      <c r="Q134" s="39"/>
    </row>
    <row r="135" spans="2:18" x14ac:dyDescent="0.25">
      <c r="B135" s="95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2:18" x14ac:dyDescent="0.25">
      <c r="B136" s="96" t="s">
        <v>216</v>
      </c>
      <c r="C136" s="39" t="s">
        <v>258</v>
      </c>
      <c r="D136" s="39"/>
      <c r="E136" s="39"/>
      <c r="F136" s="39"/>
      <c r="G136" s="39"/>
      <c r="H136" s="39"/>
      <c r="I136" s="39"/>
      <c r="J136" s="39">
        <v>2</v>
      </c>
      <c r="K136" s="39">
        <v>3</v>
      </c>
      <c r="L136" s="39">
        <v>5</v>
      </c>
      <c r="M136" s="39">
        <v>3</v>
      </c>
      <c r="N136" s="39"/>
      <c r="O136" s="39"/>
      <c r="P136" s="39"/>
      <c r="Q136" s="39"/>
    </row>
    <row r="137" spans="2:18" x14ac:dyDescent="0.25">
      <c r="B137" s="95"/>
      <c r="C137" s="39" t="s">
        <v>283</v>
      </c>
      <c r="D137" s="39">
        <v>16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19"/>
    </row>
    <row r="138" spans="2:18" x14ac:dyDescent="0.25">
      <c r="B138" s="95"/>
      <c r="C138" s="39" t="s">
        <v>284</v>
      </c>
      <c r="D138" s="39">
        <v>32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2:18" x14ac:dyDescent="0.25">
      <c r="B139" s="95"/>
      <c r="C139" s="39" t="s">
        <v>328</v>
      </c>
      <c r="D139" s="39">
        <v>16</v>
      </c>
      <c r="E139" s="39">
        <v>1</v>
      </c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2:18" x14ac:dyDescent="0.25">
      <c r="B140" s="95"/>
      <c r="C140" s="39" t="s">
        <v>329</v>
      </c>
      <c r="D140" s="39">
        <v>20</v>
      </c>
      <c r="E140" s="39">
        <v>1</v>
      </c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2:18" x14ac:dyDescent="0.25">
      <c r="B141" s="95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2:18" x14ac:dyDescent="0.25">
      <c r="B142" s="96" t="s">
        <v>282</v>
      </c>
      <c r="C142" s="39" t="s">
        <v>285</v>
      </c>
      <c r="D142" s="39">
        <v>6</v>
      </c>
      <c r="E142" s="39">
        <v>1</v>
      </c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2:18" x14ac:dyDescent="0.25">
      <c r="B143" s="95"/>
      <c r="C143" s="39" t="s">
        <v>286</v>
      </c>
      <c r="D143" s="39">
        <v>8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2:18" x14ac:dyDescent="0.25">
      <c r="B144" s="95"/>
      <c r="C144" s="133" t="s">
        <v>287</v>
      </c>
      <c r="D144" s="39">
        <v>6</v>
      </c>
      <c r="E144" s="39">
        <v>2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2:19" x14ac:dyDescent="0.25">
      <c r="B145" s="95"/>
      <c r="C145" s="39" t="s">
        <v>288</v>
      </c>
      <c r="D145" s="39">
        <v>4</v>
      </c>
      <c r="E145" s="39">
        <v>2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2:19" x14ac:dyDescent="0.25">
      <c r="B146" s="95"/>
      <c r="C146" s="39" t="s">
        <v>295</v>
      </c>
      <c r="D146" s="39">
        <v>10</v>
      </c>
      <c r="E146" s="39">
        <v>1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 t="s">
        <v>115</v>
      </c>
      <c r="Q146" s="39">
        <v>10</v>
      </c>
      <c r="S146" s="19"/>
    </row>
    <row r="147" spans="2:19" x14ac:dyDescent="0.25">
      <c r="B147" s="95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2:19" x14ac:dyDescent="0.25">
      <c r="B148" s="96" t="s">
        <v>217</v>
      </c>
      <c r="C148" s="39" t="s">
        <v>274</v>
      </c>
      <c r="D148" s="39">
        <v>16</v>
      </c>
      <c r="E148" s="39">
        <v>2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2:19" x14ac:dyDescent="0.25">
      <c r="B149" s="95"/>
      <c r="C149" s="39" t="s">
        <v>584</v>
      </c>
      <c r="D149" s="39">
        <v>24</v>
      </c>
      <c r="E149" s="39">
        <v>3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 t="s">
        <v>552</v>
      </c>
      <c r="Q149" s="39"/>
    </row>
    <row r="150" spans="2:19" x14ac:dyDescent="0.25">
      <c r="B150" s="95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2:19" x14ac:dyDescent="0.25">
      <c r="B151" s="96" t="s">
        <v>201</v>
      </c>
      <c r="C151" s="39" t="s">
        <v>273</v>
      </c>
      <c r="D151" s="39">
        <v>4</v>
      </c>
      <c r="E151" s="39">
        <v>1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 t="s">
        <v>115</v>
      </c>
      <c r="Q151" s="39">
        <v>10</v>
      </c>
    </row>
    <row r="152" spans="2:19" x14ac:dyDescent="0.25">
      <c r="B152" s="95"/>
      <c r="C152" s="39" t="s">
        <v>291</v>
      </c>
      <c r="D152" s="39">
        <v>8</v>
      </c>
      <c r="E152" s="39">
        <v>1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 t="s">
        <v>115</v>
      </c>
      <c r="Q152" s="39">
        <v>12</v>
      </c>
    </row>
    <row r="153" spans="2:19" x14ac:dyDescent="0.25">
      <c r="B153" s="95"/>
      <c r="C153" s="39" t="s">
        <v>258</v>
      </c>
      <c r="D153" s="39"/>
      <c r="E153" s="39"/>
      <c r="F153" s="39"/>
      <c r="G153" s="39"/>
      <c r="H153" s="39"/>
      <c r="I153" s="39"/>
      <c r="J153" s="39">
        <v>2</v>
      </c>
      <c r="K153" s="39">
        <v>4</v>
      </c>
      <c r="L153" s="39">
        <v>3</v>
      </c>
      <c r="M153" s="39">
        <v>4</v>
      </c>
      <c r="N153" s="39"/>
      <c r="O153" s="39"/>
      <c r="P153" s="39"/>
      <c r="Q153" s="39"/>
    </row>
    <row r="154" spans="2:19" x14ac:dyDescent="0.25">
      <c r="B154" s="95"/>
      <c r="C154" s="39" t="s">
        <v>289</v>
      </c>
      <c r="D154" s="39">
        <v>15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 t="s">
        <v>292</v>
      </c>
      <c r="Q154" s="39"/>
    </row>
    <row r="155" spans="2:19" x14ac:dyDescent="0.25">
      <c r="B155" s="95"/>
      <c r="C155" s="39" t="s">
        <v>43</v>
      </c>
      <c r="D155" s="39">
        <v>6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2:19" x14ac:dyDescent="0.25">
      <c r="B156" s="95"/>
      <c r="C156" s="39" t="s">
        <v>290</v>
      </c>
      <c r="D156" s="39">
        <v>6</v>
      </c>
      <c r="E156" s="39">
        <v>1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 t="s">
        <v>115</v>
      </c>
      <c r="Q156" s="39">
        <v>10</v>
      </c>
    </row>
    <row r="157" spans="2:19" x14ac:dyDescent="0.25">
      <c r="B157" s="97"/>
      <c r="C157" s="39" t="s">
        <v>423</v>
      </c>
      <c r="D157" s="39">
        <v>24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2:19" x14ac:dyDescent="0.25">
      <c r="B158" s="130" t="s">
        <v>555</v>
      </c>
      <c r="C158" s="93"/>
      <c r="D158" s="137">
        <f t="shared" ref="D158:M158" si="4">SUM(D127:D157)</f>
        <v>292</v>
      </c>
      <c r="E158" s="137">
        <f t="shared" si="4"/>
        <v>22</v>
      </c>
      <c r="F158" s="137">
        <f>SUM(F127:F157)</f>
        <v>2</v>
      </c>
      <c r="G158" s="137">
        <f t="shared" si="4"/>
        <v>2</v>
      </c>
      <c r="H158" s="137">
        <f t="shared" si="4"/>
        <v>4</v>
      </c>
      <c r="I158" s="137">
        <f t="shared" si="4"/>
        <v>0</v>
      </c>
      <c r="J158" s="137">
        <f t="shared" si="4"/>
        <v>6</v>
      </c>
      <c r="K158" s="137">
        <f t="shared" si="4"/>
        <v>10</v>
      </c>
      <c r="L158" s="137">
        <f t="shared" si="4"/>
        <v>12</v>
      </c>
      <c r="M158" s="137">
        <f t="shared" si="4"/>
        <v>11</v>
      </c>
      <c r="N158" s="137">
        <f>SUM(N127:N157)</f>
        <v>0</v>
      </c>
      <c r="O158" s="137">
        <f>SUM(G158:M158)</f>
        <v>45</v>
      </c>
      <c r="P158" s="137"/>
      <c r="Q158" s="137">
        <f>SUM(Q127:Q157)</f>
        <v>42</v>
      </c>
    </row>
    <row r="159" spans="2:19" x14ac:dyDescent="0.25">
      <c r="B159" s="122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82"/>
    </row>
    <row r="160" spans="2:19" ht="20.25" customHeight="1" x14ac:dyDescent="0.25">
      <c r="C160" s="13" t="s">
        <v>391</v>
      </c>
      <c r="D160" s="13">
        <f t="shared" ref="D160:N160" si="5">(D29+D59+D91+D124+D158)</f>
        <v>982</v>
      </c>
      <c r="E160" s="13">
        <f t="shared" si="5"/>
        <v>119</v>
      </c>
      <c r="F160" s="262">
        <f>F59+F91+F124+F158</f>
        <v>20</v>
      </c>
      <c r="G160" s="13">
        <f t="shared" si="5"/>
        <v>5</v>
      </c>
      <c r="H160" s="13">
        <f t="shared" si="5"/>
        <v>14</v>
      </c>
      <c r="I160" s="13">
        <f t="shared" si="5"/>
        <v>8</v>
      </c>
      <c r="J160" s="13">
        <f t="shared" si="5"/>
        <v>12</v>
      </c>
      <c r="K160" s="13">
        <f t="shared" si="5"/>
        <v>32</v>
      </c>
      <c r="L160" s="13">
        <f t="shared" si="5"/>
        <v>50</v>
      </c>
      <c r="M160" s="13">
        <f t="shared" si="5"/>
        <v>51</v>
      </c>
      <c r="N160" s="13">
        <f t="shared" si="5"/>
        <v>4</v>
      </c>
      <c r="O160" s="13">
        <f>SUM(G160:N160)</f>
        <v>176</v>
      </c>
      <c r="P160" s="13"/>
      <c r="Q160" s="13">
        <f>(Q29+Q59+Q91+Q124+Q158)</f>
        <v>226</v>
      </c>
    </row>
  </sheetData>
  <sheetProtection insertRows="0" selectLockedCells="1"/>
  <pageMargins left="0.7" right="0.7" top="0.75" bottom="0.75" header="0.3" footer="0.3"/>
  <pageSetup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2:M29"/>
  <sheetViews>
    <sheetView workbookViewId="0">
      <selection activeCell="D9" sqref="D9"/>
    </sheetView>
  </sheetViews>
  <sheetFormatPr defaultRowHeight="15" x14ac:dyDescent="0.25"/>
  <cols>
    <col min="3" max="3" width="21.28515625" customWidth="1"/>
    <col min="4" max="4" width="12.85546875" customWidth="1"/>
    <col min="5" max="5" width="16.28515625" customWidth="1"/>
    <col min="6" max="6" width="17.7109375" bestFit="1" customWidth="1"/>
    <col min="7" max="7" width="10.7109375" customWidth="1"/>
    <col min="10" max="10" width="24.5703125" customWidth="1"/>
    <col min="11" max="11" width="13.5703125" bestFit="1" customWidth="1"/>
    <col min="12" max="12" width="14.5703125" bestFit="1" customWidth="1"/>
    <col min="13" max="13" width="19" bestFit="1" customWidth="1"/>
  </cols>
  <sheetData>
    <row r="2" spans="3:13" ht="19.5" customHeight="1" x14ac:dyDescent="0.25">
      <c r="C2" s="168" t="s">
        <v>579</v>
      </c>
      <c r="D2" s="141"/>
      <c r="E2" s="141"/>
      <c r="F2" s="142"/>
      <c r="J2" s="203" t="s">
        <v>658</v>
      </c>
      <c r="K2" s="204"/>
      <c r="L2" s="204"/>
      <c r="M2" s="205"/>
    </row>
    <row r="4" spans="3:13" x14ac:dyDescent="0.25">
      <c r="C4" s="34" t="s">
        <v>434</v>
      </c>
      <c r="D4" s="34" t="s">
        <v>306</v>
      </c>
      <c r="E4" s="34" t="s">
        <v>308</v>
      </c>
      <c r="F4" s="34" t="s">
        <v>309</v>
      </c>
      <c r="J4" s="34" t="s">
        <v>434</v>
      </c>
      <c r="K4" s="34" t="s">
        <v>657</v>
      </c>
      <c r="L4" s="34" t="s">
        <v>308</v>
      </c>
      <c r="M4" s="34" t="s">
        <v>309</v>
      </c>
    </row>
    <row r="5" spans="3:13" x14ac:dyDescent="0.25">
      <c r="C5" s="35"/>
      <c r="D5" s="35" t="s">
        <v>307</v>
      </c>
      <c r="E5" s="35"/>
      <c r="F5" s="35"/>
      <c r="J5" s="35"/>
      <c r="K5" s="35" t="s">
        <v>307</v>
      </c>
      <c r="L5" s="35"/>
      <c r="M5" s="35"/>
    </row>
    <row r="6" spans="3:13" x14ac:dyDescent="0.25">
      <c r="C6" s="39" t="s">
        <v>310</v>
      </c>
      <c r="D6" s="248">
        <f>'2. Furniture Inventory '!G160</f>
        <v>5</v>
      </c>
      <c r="E6" s="250">
        <v>14</v>
      </c>
      <c r="F6" s="248">
        <f>(D6*E6)</f>
        <v>70</v>
      </c>
      <c r="J6" s="39" t="s">
        <v>310</v>
      </c>
      <c r="K6" s="39">
        <v>5</v>
      </c>
      <c r="L6" s="39">
        <v>14</v>
      </c>
      <c r="M6" s="39">
        <f>(K6*L6)</f>
        <v>70</v>
      </c>
    </row>
    <row r="7" spans="3:13" x14ac:dyDescent="0.25">
      <c r="C7" s="122" t="s">
        <v>718</v>
      </c>
      <c r="D7" s="248">
        <f>'2. Furniture Inventory '!H160</f>
        <v>14</v>
      </c>
      <c r="E7" s="250">
        <v>9.4</v>
      </c>
      <c r="F7" s="248">
        <f t="shared" ref="F7:F13" si="0">(D7*E7)</f>
        <v>131.6</v>
      </c>
      <c r="J7" s="122" t="s">
        <v>718</v>
      </c>
      <c r="K7" s="39">
        <v>14</v>
      </c>
      <c r="L7" s="39">
        <v>9.4</v>
      </c>
      <c r="M7" s="39">
        <f t="shared" ref="M7:M13" si="1">(K7*L7)</f>
        <v>131.6</v>
      </c>
    </row>
    <row r="8" spans="3:13" x14ac:dyDescent="0.25">
      <c r="C8" s="122" t="s">
        <v>719</v>
      </c>
      <c r="D8" s="248">
        <f>'2. Furniture Inventory '!I160</f>
        <v>8</v>
      </c>
      <c r="E8" s="250">
        <v>5.2</v>
      </c>
      <c r="F8" s="248">
        <f t="shared" si="0"/>
        <v>41.6</v>
      </c>
      <c r="J8" s="122" t="s">
        <v>719</v>
      </c>
      <c r="K8" s="39">
        <v>10</v>
      </c>
      <c r="L8" s="39">
        <v>5.2</v>
      </c>
      <c r="M8" s="39">
        <f t="shared" si="1"/>
        <v>52</v>
      </c>
    </row>
    <row r="9" spans="3:13" x14ac:dyDescent="0.25">
      <c r="C9" s="39" t="s">
        <v>311</v>
      </c>
      <c r="D9" s="248">
        <f>'2. Furniture Inventory '!J160</f>
        <v>12</v>
      </c>
      <c r="E9" s="250">
        <v>6</v>
      </c>
      <c r="F9" s="248">
        <f t="shared" si="0"/>
        <v>72</v>
      </c>
      <c r="J9" s="39" t="s">
        <v>311</v>
      </c>
      <c r="K9" s="39">
        <v>12</v>
      </c>
      <c r="L9" s="39">
        <v>6</v>
      </c>
      <c r="M9" s="39">
        <f t="shared" si="1"/>
        <v>72</v>
      </c>
    </row>
    <row r="10" spans="3:13" x14ac:dyDescent="0.25">
      <c r="C10" s="39" t="s">
        <v>253</v>
      </c>
      <c r="D10" s="248">
        <f>'2. Furniture Inventory '!K160</f>
        <v>32</v>
      </c>
      <c r="E10" s="250">
        <v>4.5</v>
      </c>
      <c r="F10" s="248">
        <f t="shared" si="0"/>
        <v>144</v>
      </c>
      <c r="J10" s="39" t="s">
        <v>253</v>
      </c>
      <c r="K10" s="39">
        <v>32</v>
      </c>
      <c r="L10" s="39">
        <v>4.5</v>
      </c>
      <c r="M10" s="39">
        <f t="shared" si="1"/>
        <v>144</v>
      </c>
    </row>
    <row r="11" spans="3:13" x14ac:dyDescent="0.25">
      <c r="C11" s="39" t="s">
        <v>254</v>
      </c>
      <c r="D11" s="248">
        <f>'2. Furniture Inventory '!L160</f>
        <v>50</v>
      </c>
      <c r="E11" s="250">
        <v>3</v>
      </c>
      <c r="F11" s="248">
        <f t="shared" si="0"/>
        <v>150</v>
      </c>
      <c r="J11" s="39" t="s">
        <v>254</v>
      </c>
      <c r="K11" s="39">
        <v>60</v>
      </c>
      <c r="L11" s="39">
        <v>3</v>
      </c>
      <c r="M11" s="39">
        <f t="shared" si="1"/>
        <v>180</v>
      </c>
    </row>
    <row r="12" spans="3:13" x14ac:dyDescent="0.25">
      <c r="C12" s="39" t="s">
        <v>305</v>
      </c>
      <c r="D12" s="248">
        <f>'2. Furniture Inventory '!M160</f>
        <v>51</v>
      </c>
      <c r="E12" s="250">
        <v>1.5</v>
      </c>
      <c r="F12" s="248">
        <f t="shared" si="0"/>
        <v>76.5</v>
      </c>
      <c r="J12" s="39" t="s">
        <v>305</v>
      </c>
      <c r="K12" s="39">
        <v>50</v>
      </c>
      <c r="L12" s="39">
        <v>1.5</v>
      </c>
      <c r="M12" s="39">
        <f t="shared" si="1"/>
        <v>75</v>
      </c>
    </row>
    <row r="13" spans="3:13" x14ac:dyDescent="0.25">
      <c r="C13" s="39" t="s">
        <v>583</v>
      </c>
      <c r="D13" s="248">
        <f>'2. Furniture Inventory '!N160</f>
        <v>4</v>
      </c>
      <c r="E13" s="250">
        <v>4</v>
      </c>
      <c r="F13" s="248">
        <f t="shared" si="0"/>
        <v>16</v>
      </c>
      <c r="J13" s="39" t="s">
        <v>583</v>
      </c>
      <c r="K13" s="39">
        <v>5</v>
      </c>
      <c r="L13" s="39">
        <v>4</v>
      </c>
      <c r="M13" s="39">
        <f t="shared" si="1"/>
        <v>20</v>
      </c>
    </row>
    <row r="14" spans="3:13" x14ac:dyDescent="0.25">
      <c r="C14" s="40" t="s">
        <v>331</v>
      </c>
      <c r="D14" s="41">
        <f>SUM(D6:D13)</f>
        <v>176</v>
      </c>
      <c r="E14" s="19"/>
      <c r="F14" s="28"/>
      <c r="J14" s="40" t="s">
        <v>331</v>
      </c>
      <c r="K14" s="41">
        <f>SUM(K6:K13)</f>
        <v>188</v>
      </c>
      <c r="L14" s="19"/>
      <c r="M14" s="28"/>
    </row>
    <row r="15" spans="3:13" x14ac:dyDescent="0.25">
      <c r="C15" s="40" t="s">
        <v>314</v>
      </c>
      <c r="D15" s="19"/>
      <c r="E15" s="19"/>
      <c r="F15" s="42">
        <f>SUM(F6:F14)</f>
        <v>701.7</v>
      </c>
      <c r="J15" s="40" t="s">
        <v>314</v>
      </c>
      <c r="K15" s="19"/>
      <c r="L15" s="19"/>
      <c r="M15" s="42">
        <f>SUM(M6:M14)</f>
        <v>744.6</v>
      </c>
    </row>
    <row r="16" spans="3:13" x14ac:dyDescent="0.25">
      <c r="C16" s="27"/>
      <c r="D16" s="19"/>
      <c r="E16" s="19"/>
      <c r="F16" s="28"/>
      <c r="J16" s="27"/>
      <c r="K16" s="19"/>
      <c r="L16" s="19"/>
      <c r="M16" s="28"/>
    </row>
    <row r="17" spans="3:13" x14ac:dyDescent="0.25">
      <c r="C17" s="40" t="s">
        <v>764</v>
      </c>
      <c r="D17" s="19"/>
      <c r="E17" s="19"/>
      <c r="F17" s="42">
        <f>'2. Furniture Inventory '!D160</f>
        <v>982</v>
      </c>
      <c r="J17" s="40" t="s">
        <v>580</v>
      </c>
      <c r="K17" s="19"/>
      <c r="L17" s="19"/>
      <c r="M17" s="42">
        <v>825</v>
      </c>
    </row>
    <row r="18" spans="3:13" x14ac:dyDescent="0.25">
      <c r="C18" s="27"/>
      <c r="D18" s="19"/>
      <c r="E18" s="19"/>
      <c r="F18" s="28"/>
      <c r="J18" s="27"/>
      <c r="K18" s="19"/>
      <c r="L18" s="19"/>
      <c r="M18" s="28"/>
    </row>
    <row r="19" spans="3:13" x14ac:dyDescent="0.25">
      <c r="C19" s="40" t="s">
        <v>316</v>
      </c>
      <c r="D19" s="19"/>
      <c r="E19" s="19"/>
      <c r="F19" s="43">
        <f>SUM(F15:F18)</f>
        <v>1683.7</v>
      </c>
      <c r="J19" s="40" t="s">
        <v>316</v>
      </c>
      <c r="K19" s="19"/>
      <c r="L19" s="19"/>
      <c r="M19" s="43">
        <f>SUM(M15:M18)</f>
        <v>1569.6</v>
      </c>
    </row>
    <row r="20" spans="3:13" x14ac:dyDescent="0.25">
      <c r="C20" s="32"/>
      <c r="D20" s="18"/>
      <c r="E20" s="18"/>
      <c r="F20" s="44" t="s">
        <v>435</v>
      </c>
      <c r="J20" s="32"/>
      <c r="K20" s="18"/>
      <c r="L20" s="18"/>
      <c r="M20" s="44" t="s">
        <v>435</v>
      </c>
    </row>
    <row r="22" spans="3:13" x14ac:dyDescent="0.25">
      <c r="C22" s="2" t="s">
        <v>771</v>
      </c>
    </row>
    <row r="24" spans="3:13" x14ac:dyDescent="0.25">
      <c r="C24" s="241"/>
    </row>
    <row r="29" spans="3:13" x14ac:dyDescent="0.25">
      <c r="J29" t="s">
        <v>539</v>
      </c>
    </row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82"/>
  <sheetViews>
    <sheetView tabSelected="1" workbookViewId="0">
      <pane ySplit="1" topLeftCell="A2" activePane="bottomLeft" state="frozen"/>
      <selection pane="bottomLeft" activeCell="R43" sqref="R43"/>
    </sheetView>
  </sheetViews>
  <sheetFormatPr defaultRowHeight="15" x14ac:dyDescent="0.25"/>
  <cols>
    <col min="2" max="2" width="36.85546875" bestFit="1" customWidth="1"/>
    <col min="3" max="4" width="23.140625" style="1" customWidth="1"/>
    <col min="5" max="5" width="17.5703125" style="1" customWidth="1"/>
    <col min="6" max="6" width="16.7109375" style="21" customWidth="1"/>
    <col min="7" max="7" width="14.7109375" style="3" customWidth="1"/>
    <col min="8" max="8" width="14.7109375" style="1" customWidth="1"/>
  </cols>
  <sheetData>
    <row r="1" spans="2:9" s="4" customFormat="1" ht="19.5" customHeight="1" x14ac:dyDescent="0.25">
      <c r="B1" s="143" t="s">
        <v>577</v>
      </c>
      <c r="C1" s="143" t="s">
        <v>45</v>
      </c>
      <c r="D1" s="143" t="s">
        <v>47</v>
      </c>
      <c r="E1" s="143" t="s">
        <v>3</v>
      </c>
      <c r="F1" s="144" t="s">
        <v>4</v>
      </c>
      <c r="G1" s="145" t="s">
        <v>642</v>
      </c>
      <c r="H1" s="143" t="s">
        <v>101</v>
      </c>
    </row>
    <row r="3" spans="2:9" x14ac:dyDescent="0.25">
      <c r="B3" s="183" t="s">
        <v>56</v>
      </c>
    </row>
    <row r="4" spans="2:9" x14ac:dyDescent="0.25">
      <c r="B4" t="s">
        <v>0</v>
      </c>
      <c r="C4" s="1" t="s">
        <v>46</v>
      </c>
      <c r="D4" s="1" t="s">
        <v>671</v>
      </c>
      <c r="E4" s="1">
        <v>1</v>
      </c>
      <c r="F4" s="21">
        <v>232</v>
      </c>
      <c r="G4" s="3">
        <v>232</v>
      </c>
      <c r="I4" t="s">
        <v>143</v>
      </c>
    </row>
    <row r="5" spans="2:9" x14ac:dyDescent="0.25">
      <c r="B5" t="s">
        <v>144</v>
      </c>
      <c r="C5" s="1" t="s">
        <v>355</v>
      </c>
      <c r="D5" s="1" t="s">
        <v>671</v>
      </c>
      <c r="E5" s="1" t="s">
        <v>356</v>
      </c>
      <c r="F5" s="21">
        <v>42</v>
      </c>
      <c r="G5" s="3">
        <v>42</v>
      </c>
    </row>
    <row r="6" spans="2:9" x14ac:dyDescent="0.25">
      <c r="B6" t="s">
        <v>52</v>
      </c>
      <c r="C6" s="1" t="s">
        <v>599</v>
      </c>
      <c r="D6" s="1" t="s">
        <v>671</v>
      </c>
      <c r="E6" s="1">
        <v>1</v>
      </c>
      <c r="F6" s="21">
        <v>76</v>
      </c>
      <c r="G6" s="3">
        <v>76</v>
      </c>
      <c r="I6" t="s">
        <v>409</v>
      </c>
    </row>
    <row r="7" spans="2:9" x14ac:dyDescent="0.25">
      <c r="B7" t="s">
        <v>145</v>
      </c>
      <c r="C7" s="1" t="s">
        <v>673</v>
      </c>
      <c r="D7" s="1" t="s">
        <v>671</v>
      </c>
      <c r="E7" s="1" t="s">
        <v>356</v>
      </c>
      <c r="F7" s="21">
        <v>25</v>
      </c>
      <c r="G7" s="3">
        <v>25</v>
      </c>
    </row>
    <row r="8" spans="2:9" x14ac:dyDescent="0.25">
      <c r="B8" t="s">
        <v>669</v>
      </c>
      <c r="C8" s="1" t="s">
        <v>670</v>
      </c>
      <c r="D8" s="1" t="s">
        <v>671</v>
      </c>
      <c r="E8" s="1" t="s">
        <v>672</v>
      </c>
      <c r="F8" s="21">
        <v>5</v>
      </c>
      <c r="G8" s="3">
        <v>5</v>
      </c>
    </row>
    <row r="9" spans="2:9" x14ac:dyDescent="0.25">
      <c r="B9" t="s">
        <v>53</v>
      </c>
      <c r="C9" s="1" t="s">
        <v>59</v>
      </c>
      <c r="D9" s="1" t="s">
        <v>48</v>
      </c>
      <c r="E9" s="1">
        <v>0</v>
      </c>
      <c r="F9" s="21">
        <v>60</v>
      </c>
      <c r="G9" s="3">
        <v>0</v>
      </c>
    </row>
    <row r="10" spans="2:9" x14ac:dyDescent="0.25">
      <c r="B10" t="s">
        <v>400</v>
      </c>
      <c r="C10" s="1" t="s">
        <v>355</v>
      </c>
      <c r="D10" s="1" t="s">
        <v>48</v>
      </c>
      <c r="E10" s="1">
        <v>0</v>
      </c>
      <c r="F10" s="21">
        <v>24</v>
      </c>
    </row>
    <row r="11" spans="2:9" x14ac:dyDescent="0.25">
      <c r="B11" t="s">
        <v>54</v>
      </c>
      <c r="C11" s="1" t="s">
        <v>60</v>
      </c>
      <c r="D11" s="1" t="s">
        <v>48</v>
      </c>
      <c r="E11" s="1">
        <v>0</v>
      </c>
      <c r="F11" s="21">
        <v>50</v>
      </c>
      <c r="G11" s="3">
        <v>0</v>
      </c>
    </row>
    <row r="12" spans="2:9" x14ac:dyDescent="0.25">
      <c r="B12" t="s">
        <v>146</v>
      </c>
      <c r="C12" s="1" t="s">
        <v>355</v>
      </c>
      <c r="D12" s="1" t="s">
        <v>48</v>
      </c>
      <c r="E12" s="1">
        <v>0</v>
      </c>
      <c r="F12" s="21">
        <v>24</v>
      </c>
    </row>
    <row r="13" spans="2:9" x14ac:dyDescent="0.25">
      <c r="B13" t="s">
        <v>117</v>
      </c>
      <c r="C13" s="1" t="s">
        <v>118</v>
      </c>
      <c r="D13" s="1" t="s">
        <v>119</v>
      </c>
      <c r="E13" s="1">
        <v>1</v>
      </c>
      <c r="F13" s="21">
        <v>15</v>
      </c>
      <c r="G13" s="3">
        <v>15</v>
      </c>
    </row>
    <row r="14" spans="2:9" x14ac:dyDescent="0.25">
      <c r="B14" t="s">
        <v>120</v>
      </c>
      <c r="C14" s="1" t="s">
        <v>121</v>
      </c>
      <c r="D14" s="1" t="s">
        <v>119</v>
      </c>
      <c r="E14" s="1">
        <v>1</v>
      </c>
      <c r="F14" s="23">
        <v>10</v>
      </c>
      <c r="G14" s="26">
        <v>10</v>
      </c>
    </row>
    <row r="15" spans="2:9" x14ac:dyDescent="0.25">
      <c r="B15" t="s">
        <v>362</v>
      </c>
      <c r="C15" s="1" t="s">
        <v>363</v>
      </c>
      <c r="D15" s="1" t="s">
        <v>48</v>
      </c>
      <c r="E15" s="1">
        <v>1</v>
      </c>
      <c r="F15" s="23">
        <v>5</v>
      </c>
      <c r="G15" s="24">
        <v>5</v>
      </c>
      <c r="I15" t="s">
        <v>364</v>
      </c>
    </row>
    <row r="16" spans="2:9" x14ac:dyDescent="0.25">
      <c r="B16" s="2" t="s">
        <v>73</v>
      </c>
      <c r="H16" s="3">
        <f>SUM(G4:G15)</f>
        <v>410</v>
      </c>
    </row>
    <row r="17" spans="2:9" x14ac:dyDescent="0.25">
      <c r="B17" s="2"/>
      <c r="H17" s="3"/>
    </row>
    <row r="19" spans="2:9" x14ac:dyDescent="0.25">
      <c r="B19" s="183" t="s">
        <v>1</v>
      </c>
    </row>
    <row r="20" spans="2:9" x14ac:dyDescent="0.25">
      <c r="B20" t="s">
        <v>357</v>
      </c>
      <c r="C20" s="1" t="s">
        <v>61</v>
      </c>
      <c r="D20" s="1" t="s">
        <v>48</v>
      </c>
      <c r="E20" s="1">
        <v>1</v>
      </c>
      <c r="F20" s="21">
        <v>12</v>
      </c>
      <c r="G20" s="3">
        <v>12</v>
      </c>
    </row>
    <row r="21" spans="2:9" x14ac:dyDescent="0.25">
      <c r="B21" t="s">
        <v>358</v>
      </c>
      <c r="C21" s="1" t="s">
        <v>62</v>
      </c>
      <c r="D21" s="1" t="s">
        <v>48</v>
      </c>
      <c r="E21" s="1">
        <v>1</v>
      </c>
      <c r="F21" s="21">
        <v>10</v>
      </c>
      <c r="G21" s="3">
        <v>10</v>
      </c>
    </row>
    <row r="22" spans="2:9" x14ac:dyDescent="0.25">
      <c r="B22" t="s">
        <v>359</v>
      </c>
      <c r="C22" s="1" t="s">
        <v>63</v>
      </c>
      <c r="D22" s="1" t="s">
        <v>48</v>
      </c>
      <c r="E22" s="1">
        <v>1</v>
      </c>
      <c r="F22" s="21">
        <v>10</v>
      </c>
      <c r="G22" s="3">
        <v>10</v>
      </c>
    </row>
    <row r="23" spans="2:9" x14ac:dyDescent="0.25">
      <c r="B23" t="s">
        <v>760</v>
      </c>
      <c r="C23" s="1" t="s">
        <v>360</v>
      </c>
      <c r="D23" s="1" t="s">
        <v>48</v>
      </c>
      <c r="E23" s="253">
        <f>'2. Furniture Inventory '!E160</f>
        <v>119</v>
      </c>
      <c r="F23" s="21" t="s">
        <v>64</v>
      </c>
      <c r="G23" s="6">
        <f>(E23/12)*10</f>
        <v>99.166666666666657</v>
      </c>
      <c r="I23" s="15" t="s">
        <v>361</v>
      </c>
    </row>
    <row r="24" spans="2:9" x14ac:dyDescent="0.25">
      <c r="B24" s="2" t="s">
        <v>74</v>
      </c>
      <c r="H24" s="3">
        <f>SUM(G20:G23)</f>
        <v>131.16666666666666</v>
      </c>
    </row>
    <row r="26" spans="2:9" x14ac:dyDescent="0.25">
      <c r="B26" s="183" t="s">
        <v>2</v>
      </c>
      <c r="D26" s="1" t="s">
        <v>49</v>
      </c>
      <c r="E26" s="1" t="s">
        <v>5</v>
      </c>
      <c r="F26" s="21" t="s">
        <v>595</v>
      </c>
      <c r="G26" s="24">
        <f>3*25</f>
        <v>75</v>
      </c>
      <c r="I26" t="s">
        <v>596</v>
      </c>
    </row>
    <row r="27" spans="2:9" x14ac:dyDescent="0.25">
      <c r="B27" s="2" t="s">
        <v>75</v>
      </c>
      <c r="H27" s="3">
        <f>SUM(G26)</f>
        <v>75</v>
      </c>
    </row>
    <row r="28" spans="2:9" x14ac:dyDescent="0.25">
      <c r="B28" s="2"/>
      <c r="H28" s="3"/>
    </row>
    <row r="30" spans="2:9" x14ac:dyDescent="0.25">
      <c r="B30" s="183" t="s">
        <v>759</v>
      </c>
    </row>
    <row r="31" spans="2:9" x14ac:dyDescent="0.25">
      <c r="B31" s="20" t="s">
        <v>336</v>
      </c>
      <c r="C31" s="1" t="s">
        <v>65</v>
      </c>
      <c r="D31" s="1" t="s">
        <v>593</v>
      </c>
      <c r="E31" s="253">
        <f>'2. Furniture Inventory '!J160</f>
        <v>12</v>
      </c>
      <c r="F31" s="21">
        <v>2.37</v>
      </c>
      <c r="G31" s="3">
        <f>(F31*E31)</f>
        <v>28.44</v>
      </c>
      <c r="I31" s="181" t="s">
        <v>632</v>
      </c>
    </row>
    <row r="32" spans="2:9" x14ac:dyDescent="0.25">
      <c r="B32" t="s">
        <v>337</v>
      </c>
      <c r="C32" s="1" t="s">
        <v>66</v>
      </c>
      <c r="D32" s="1" t="s">
        <v>593</v>
      </c>
      <c r="E32" s="253">
        <f>'2. Furniture Inventory '!K160</f>
        <v>32</v>
      </c>
      <c r="F32" s="21">
        <v>1.67</v>
      </c>
      <c r="G32" s="3">
        <f t="shared" ref="G32:G38" si="0">(E32*F32)</f>
        <v>53.44</v>
      </c>
      <c r="I32" s="181" t="s">
        <v>636</v>
      </c>
    </row>
    <row r="33" spans="2:9" x14ac:dyDescent="0.25">
      <c r="B33" t="s">
        <v>338</v>
      </c>
      <c r="C33" s="1" t="s">
        <v>67</v>
      </c>
      <c r="D33" s="1" t="s">
        <v>593</v>
      </c>
      <c r="E33" s="253">
        <f>'2. Furniture Inventory '!L160</f>
        <v>50</v>
      </c>
      <c r="F33" s="21">
        <v>1.37</v>
      </c>
      <c r="G33" s="3">
        <f t="shared" si="0"/>
        <v>68.5</v>
      </c>
      <c r="I33" s="181" t="s">
        <v>635</v>
      </c>
    </row>
    <row r="34" spans="2:9" x14ac:dyDescent="0.25">
      <c r="B34" t="s">
        <v>6</v>
      </c>
      <c r="C34" s="1" t="s">
        <v>342</v>
      </c>
      <c r="D34" s="1" t="s">
        <v>593</v>
      </c>
      <c r="E34" s="253">
        <f>'2. Furniture Inventory '!M160</f>
        <v>51</v>
      </c>
      <c r="F34" s="21">
        <v>0.87</v>
      </c>
      <c r="G34" s="3">
        <f t="shared" si="0"/>
        <v>44.37</v>
      </c>
      <c r="I34" s="181" t="s">
        <v>634</v>
      </c>
    </row>
    <row r="35" spans="2:9" x14ac:dyDescent="0.25">
      <c r="B35" s="226" t="s">
        <v>723</v>
      </c>
      <c r="C35" s="1" t="s">
        <v>341</v>
      </c>
      <c r="D35" s="1" t="s">
        <v>593</v>
      </c>
      <c r="E35" s="253">
        <f>'2. Furniture Inventory '!I160</f>
        <v>8</v>
      </c>
      <c r="F35" s="21">
        <v>5.95</v>
      </c>
      <c r="G35" s="3">
        <f t="shared" si="0"/>
        <v>47.6</v>
      </c>
      <c r="I35" s="181"/>
    </row>
    <row r="36" spans="2:9" x14ac:dyDescent="0.25">
      <c r="B36" s="226" t="s">
        <v>724</v>
      </c>
      <c r="C36" s="1" t="s">
        <v>340</v>
      </c>
      <c r="D36" s="1" t="s">
        <v>593</v>
      </c>
      <c r="E36" s="253">
        <f>'2. Furniture Inventory '!H160</f>
        <v>14</v>
      </c>
      <c r="F36" s="21">
        <v>8.9499999999999993</v>
      </c>
      <c r="G36" s="3">
        <f t="shared" si="0"/>
        <v>125.29999999999998</v>
      </c>
      <c r="I36" s="181"/>
    </row>
    <row r="37" spans="2:9" x14ac:dyDescent="0.25">
      <c r="B37" t="s">
        <v>339</v>
      </c>
      <c r="C37" s="1" t="s">
        <v>592</v>
      </c>
      <c r="D37" s="1" t="s">
        <v>593</v>
      </c>
      <c r="E37" s="253">
        <f>'2. Furniture Inventory '!G160</f>
        <v>5</v>
      </c>
      <c r="F37" s="21">
        <v>12.95</v>
      </c>
      <c r="G37" s="25">
        <f t="shared" si="0"/>
        <v>64.75</v>
      </c>
      <c r="I37" s="181"/>
    </row>
    <row r="38" spans="2:9" x14ac:dyDescent="0.25">
      <c r="B38" t="s">
        <v>594</v>
      </c>
      <c r="C38" s="1" t="s">
        <v>591</v>
      </c>
      <c r="D38" s="1" t="s">
        <v>540</v>
      </c>
      <c r="E38" s="254">
        <f>'2. Furniture Inventory '!N160</f>
        <v>4</v>
      </c>
      <c r="F38" s="21">
        <v>7.95</v>
      </c>
      <c r="G38" s="6">
        <f t="shared" si="0"/>
        <v>31.8</v>
      </c>
      <c r="I38" s="181" t="s">
        <v>633</v>
      </c>
    </row>
    <row r="39" spans="2:9" x14ac:dyDescent="0.25">
      <c r="B39" s="2" t="s">
        <v>76</v>
      </c>
      <c r="E39" s="1">
        <f>SUM(E31:E38)</f>
        <v>176</v>
      </c>
      <c r="G39" s="3">
        <f>SUM(G31:G38)</f>
        <v>464.2</v>
      </c>
      <c r="H39" s="3">
        <f>SUM(G31:G38)</f>
        <v>464.2</v>
      </c>
    </row>
    <row r="40" spans="2:9" x14ac:dyDescent="0.25">
      <c r="B40" t="s">
        <v>7</v>
      </c>
    </row>
    <row r="41" spans="2:9" x14ac:dyDescent="0.25">
      <c r="B41" s="183" t="s">
        <v>8</v>
      </c>
    </row>
    <row r="42" spans="2:9" x14ac:dyDescent="0.25">
      <c r="B42" s="200" t="s">
        <v>639</v>
      </c>
      <c r="C42" s="1" t="s">
        <v>637</v>
      </c>
      <c r="D42" s="1" t="s">
        <v>638</v>
      </c>
      <c r="E42" s="253">
        <f>'2. Furniture Inventory '!F160</f>
        <v>20</v>
      </c>
      <c r="F42" s="21" t="s">
        <v>640</v>
      </c>
      <c r="G42" s="258">
        <f>(E42/3)*5.1</f>
        <v>34</v>
      </c>
      <c r="I42" s="1" t="s">
        <v>757</v>
      </c>
    </row>
    <row r="43" spans="2:9" x14ac:dyDescent="0.25">
      <c r="B43" t="s">
        <v>9</v>
      </c>
      <c r="C43" s="1" t="s">
        <v>351</v>
      </c>
      <c r="D43" s="1" t="s">
        <v>50</v>
      </c>
      <c r="E43" s="1">
        <v>8</v>
      </c>
      <c r="F43" s="21" t="s">
        <v>58</v>
      </c>
      <c r="G43" s="258">
        <f>E43*4</f>
        <v>32</v>
      </c>
      <c r="I43" s="15" t="s">
        <v>349</v>
      </c>
    </row>
    <row r="44" spans="2:9" x14ac:dyDescent="0.25">
      <c r="B44" t="s">
        <v>777</v>
      </c>
      <c r="C44" s="1" t="s">
        <v>68</v>
      </c>
      <c r="D44" s="1" t="s">
        <v>50</v>
      </c>
      <c r="E44" s="1">
        <v>4</v>
      </c>
      <c r="F44" s="21" t="s">
        <v>344</v>
      </c>
      <c r="G44" s="258">
        <f>E44*3</f>
        <v>12</v>
      </c>
      <c r="I44" t="s">
        <v>345</v>
      </c>
    </row>
    <row r="45" spans="2:9" x14ac:dyDescent="0.25">
      <c r="B45" s="36" t="s">
        <v>761</v>
      </c>
      <c r="C45" s="256">
        <f>'2. Furniture Inventory '!Q160</f>
        <v>226</v>
      </c>
      <c r="D45" s="227" t="s">
        <v>593</v>
      </c>
      <c r="E45" s="227">
        <v>3</v>
      </c>
      <c r="F45" s="228" t="s">
        <v>800</v>
      </c>
      <c r="G45" s="258">
        <f>E45*(20)</f>
        <v>60</v>
      </c>
      <c r="I45" s="15" t="s">
        <v>762</v>
      </c>
    </row>
    <row r="46" spans="2:9" x14ac:dyDescent="0.25">
      <c r="B46" t="s">
        <v>778</v>
      </c>
      <c r="C46" s="1" t="s">
        <v>128</v>
      </c>
      <c r="D46" s="1" t="s">
        <v>540</v>
      </c>
      <c r="E46" s="1">
        <v>1</v>
      </c>
      <c r="F46" s="21" t="s">
        <v>346</v>
      </c>
      <c r="G46" s="258">
        <f>E46*6</f>
        <v>6</v>
      </c>
      <c r="I46" s="15" t="s">
        <v>347</v>
      </c>
    </row>
    <row r="47" spans="2:9" x14ac:dyDescent="0.25">
      <c r="B47" t="s">
        <v>10</v>
      </c>
      <c r="C47" s="1" t="s">
        <v>343</v>
      </c>
      <c r="D47" s="1" t="s">
        <v>48</v>
      </c>
      <c r="E47" s="1">
        <v>6</v>
      </c>
      <c r="F47" s="21" t="s">
        <v>55</v>
      </c>
      <c r="G47" s="258">
        <f>(E47*10)</f>
        <v>60</v>
      </c>
      <c r="I47" s="15" t="s">
        <v>348</v>
      </c>
    </row>
    <row r="48" spans="2:9" x14ac:dyDescent="0.25">
      <c r="B48" t="s">
        <v>122</v>
      </c>
      <c r="C48" s="1" t="s">
        <v>123</v>
      </c>
      <c r="D48" s="1" t="s">
        <v>119</v>
      </c>
      <c r="E48" s="1" t="s">
        <v>564</v>
      </c>
      <c r="F48" s="21" t="s">
        <v>352</v>
      </c>
      <c r="G48" s="25">
        <v>50</v>
      </c>
    </row>
    <row r="49" spans="2:9" x14ac:dyDescent="0.25">
      <c r="B49" t="s">
        <v>353</v>
      </c>
      <c r="C49" s="1" t="s">
        <v>354</v>
      </c>
      <c r="D49" s="1" t="s">
        <v>48</v>
      </c>
      <c r="E49" s="1">
        <v>2</v>
      </c>
      <c r="F49" s="21" t="s">
        <v>799</v>
      </c>
      <c r="G49" s="261">
        <f>E49*15</f>
        <v>30</v>
      </c>
    </row>
    <row r="50" spans="2:9" x14ac:dyDescent="0.25">
      <c r="B50" t="s">
        <v>413</v>
      </c>
      <c r="D50" s="1" t="s">
        <v>50</v>
      </c>
      <c r="E50" s="1">
        <v>1</v>
      </c>
      <c r="F50" s="21" t="s">
        <v>798</v>
      </c>
      <c r="G50" s="259">
        <f>E50*3</f>
        <v>3</v>
      </c>
      <c r="I50" s="15" t="s">
        <v>436</v>
      </c>
    </row>
    <row r="51" spans="2:9" x14ac:dyDescent="0.25">
      <c r="B51" t="s">
        <v>644</v>
      </c>
      <c r="C51" s="1" t="s">
        <v>645</v>
      </c>
      <c r="D51" s="1" t="s">
        <v>540</v>
      </c>
      <c r="E51" s="1">
        <v>1</v>
      </c>
      <c r="F51" s="21" t="s">
        <v>646</v>
      </c>
      <c r="G51" s="259">
        <f>E51*16</f>
        <v>16</v>
      </c>
      <c r="I51" s="15"/>
    </row>
    <row r="52" spans="2:9" x14ac:dyDescent="0.25">
      <c r="B52" t="s">
        <v>647</v>
      </c>
      <c r="C52" s="1" t="s">
        <v>648</v>
      </c>
      <c r="D52" s="1" t="s">
        <v>540</v>
      </c>
      <c r="E52" s="1">
        <v>3</v>
      </c>
      <c r="F52" s="21" t="s">
        <v>649</v>
      </c>
      <c r="G52" s="260">
        <f>E52*4</f>
        <v>12</v>
      </c>
      <c r="I52" s="15"/>
    </row>
    <row r="53" spans="2:9" x14ac:dyDescent="0.25">
      <c r="B53" s="2" t="s">
        <v>77</v>
      </c>
      <c r="G53" s="3">
        <v>311</v>
      </c>
      <c r="H53" s="3">
        <f>SUM(G42:G52)</f>
        <v>315</v>
      </c>
    </row>
    <row r="54" spans="2:9" x14ac:dyDescent="0.25">
      <c r="B54" s="2"/>
      <c r="H54" s="3"/>
    </row>
    <row r="56" spans="2:9" x14ac:dyDescent="0.25">
      <c r="B56" s="183" t="s">
        <v>57</v>
      </c>
    </row>
    <row r="57" spans="2:9" x14ac:dyDescent="0.25">
      <c r="B57" t="s">
        <v>103</v>
      </c>
      <c r="C57" s="1" t="s">
        <v>105</v>
      </c>
      <c r="D57" s="1" t="s">
        <v>51</v>
      </c>
      <c r="E57" s="1">
        <v>4</v>
      </c>
      <c r="F57" s="21" t="s">
        <v>737</v>
      </c>
      <c r="G57" s="3">
        <v>580</v>
      </c>
      <c r="I57" t="s">
        <v>437</v>
      </c>
    </row>
    <row r="58" spans="2:9" x14ac:dyDescent="0.25">
      <c r="B58" t="s">
        <v>104</v>
      </c>
      <c r="C58" s="1" t="s">
        <v>105</v>
      </c>
      <c r="D58" s="1" t="s">
        <v>51</v>
      </c>
      <c r="E58" s="1">
        <v>4</v>
      </c>
      <c r="F58" s="21" t="s">
        <v>684</v>
      </c>
      <c r="G58" s="3">
        <v>405</v>
      </c>
      <c r="I58" t="s">
        <v>392</v>
      </c>
    </row>
    <row r="59" spans="2:9" x14ac:dyDescent="0.25">
      <c r="B59" t="s">
        <v>97</v>
      </c>
      <c r="E59" s="1">
        <v>4</v>
      </c>
      <c r="F59" s="21" t="s">
        <v>98</v>
      </c>
      <c r="G59" s="3">
        <f>(4*20)</f>
        <v>80</v>
      </c>
    </row>
    <row r="60" spans="2:9" x14ac:dyDescent="0.25">
      <c r="B60" t="s">
        <v>99</v>
      </c>
      <c r="E60" s="1">
        <v>4</v>
      </c>
      <c r="F60" s="21" t="s">
        <v>100</v>
      </c>
      <c r="G60" s="6">
        <v>40</v>
      </c>
    </row>
    <row r="61" spans="2:9" x14ac:dyDescent="0.25">
      <c r="B61" s="2" t="s">
        <v>77</v>
      </c>
      <c r="G61" s="3">
        <v>1105</v>
      </c>
      <c r="H61" s="3">
        <f>SUM(G57:G60)</f>
        <v>1105</v>
      </c>
    </row>
    <row r="63" spans="2:9" x14ac:dyDescent="0.25">
      <c r="B63" s="183" t="s">
        <v>601</v>
      </c>
    </row>
    <row r="64" spans="2:9" x14ac:dyDescent="0.25">
      <c r="B64" s="14" t="s">
        <v>265</v>
      </c>
      <c r="C64" s="1" t="s">
        <v>72</v>
      </c>
      <c r="D64" s="1" t="s">
        <v>652</v>
      </c>
      <c r="E64" s="1" t="s">
        <v>71</v>
      </c>
      <c r="F64" s="21">
        <v>150</v>
      </c>
      <c r="G64" s="3">
        <v>150</v>
      </c>
      <c r="I64" t="s">
        <v>266</v>
      </c>
    </row>
    <row r="65" spans="2:9" x14ac:dyDescent="0.25">
      <c r="B65" s="200" t="s">
        <v>650</v>
      </c>
      <c r="C65" s="1" t="s">
        <v>651</v>
      </c>
      <c r="D65" s="1" t="s">
        <v>653</v>
      </c>
      <c r="F65" s="21">
        <v>50</v>
      </c>
      <c r="G65" s="3">
        <v>50</v>
      </c>
    </row>
    <row r="66" spans="2:9" x14ac:dyDescent="0.25">
      <c r="B66" t="s">
        <v>69</v>
      </c>
      <c r="C66" s="1" t="s">
        <v>72</v>
      </c>
      <c r="D66" s="1" t="s">
        <v>70</v>
      </c>
      <c r="E66" s="1" t="s">
        <v>71</v>
      </c>
      <c r="F66" s="21">
        <v>150</v>
      </c>
      <c r="G66" s="3">
        <v>150</v>
      </c>
      <c r="I66" t="s">
        <v>365</v>
      </c>
    </row>
    <row r="67" spans="2:9" x14ac:dyDescent="0.25">
      <c r="B67" t="s">
        <v>650</v>
      </c>
      <c r="C67" s="1" t="s">
        <v>654</v>
      </c>
      <c r="D67" s="1" t="s">
        <v>655</v>
      </c>
      <c r="F67" s="21">
        <v>50</v>
      </c>
      <c r="G67" s="3">
        <v>50</v>
      </c>
    </row>
    <row r="68" spans="2:9" x14ac:dyDescent="0.25">
      <c r="B68" t="s">
        <v>78</v>
      </c>
      <c r="C68" s="1" t="s">
        <v>79</v>
      </c>
      <c r="D68" s="1" t="s">
        <v>80</v>
      </c>
      <c r="E68" s="1" t="s">
        <v>82</v>
      </c>
      <c r="F68" s="21" t="s">
        <v>83</v>
      </c>
      <c r="G68" s="3">
        <f>5*8</f>
        <v>40</v>
      </c>
      <c r="I68" t="s">
        <v>81</v>
      </c>
    </row>
    <row r="69" spans="2:9" x14ac:dyDescent="0.25">
      <c r="B69" t="s">
        <v>84</v>
      </c>
      <c r="C69" s="1" t="s">
        <v>85</v>
      </c>
      <c r="D69" s="1" t="s">
        <v>80</v>
      </c>
      <c r="E69" s="1" t="s">
        <v>82</v>
      </c>
      <c r="F69" s="21" t="s">
        <v>86</v>
      </c>
      <c r="G69" s="3">
        <v>80</v>
      </c>
    </row>
    <row r="70" spans="2:9" x14ac:dyDescent="0.25">
      <c r="B70" t="s">
        <v>414</v>
      </c>
      <c r="C70" s="1" t="s">
        <v>79</v>
      </c>
      <c r="D70" s="1" t="s">
        <v>80</v>
      </c>
      <c r="E70" s="1" t="s">
        <v>82</v>
      </c>
      <c r="F70" s="21" t="s">
        <v>83</v>
      </c>
      <c r="G70" s="3">
        <v>40</v>
      </c>
    </row>
    <row r="71" spans="2:9" x14ac:dyDescent="0.25">
      <c r="B71" t="s">
        <v>87</v>
      </c>
      <c r="C71" s="1" t="s">
        <v>88</v>
      </c>
      <c r="D71" s="1" t="s">
        <v>80</v>
      </c>
      <c r="E71" s="1">
        <v>4</v>
      </c>
      <c r="F71" s="21">
        <v>2</v>
      </c>
      <c r="G71" s="3">
        <v>8</v>
      </c>
    </row>
    <row r="72" spans="2:9" x14ac:dyDescent="0.25">
      <c r="B72" t="s">
        <v>89</v>
      </c>
      <c r="C72" s="1" t="s">
        <v>90</v>
      </c>
      <c r="D72" s="1" t="s">
        <v>80</v>
      </c>
      <c r="E72" s="1">
        <v>1</v>
      </c>
      <c r="F72" s="21">
        <v>4</v>
      </c>
      <c r="G72" s="3">
        <v>4</v>
      </c>
    </row>
    <row r="73" spans="2:9" x14ac:dyDescent="0.25">
      <c r="B73" t="s">
        <v>91</v>
      </c>
      <c r="C73" s="1" t="s">
        <v>92</v>
      </c>
      <c r="D73" s="1" t="s">
        <v>80</v>
      </c>
      <c r="E73" s="1">
        <v>1</v>
      </c>
      <c r="F73" s="21">
        <v>5</v>
      </c>
      <c r="G73" s="3">
        <v>5</v>
      </c>
    </row>
    <row r="74" spans="2:9" x14ac:dyDescent="0.25">
      <c r="B74" t="s">
        <v>93</v>
      </c>
      <c r="C74" s="1" t="s">
        <v>94</v>
      </c>
      <c r="D74" s="1" t="s">
        <v>80</v>
      </c>
      <c r="E74" s="1">
        <v>1</v>
      </c>
      <c r="F74" s="21">
        <v>5</v>
      </c>
      <c r="G74" s="3">
        <v>5</v>
      </c>
    </row>
    <row r="75" spans="2:9" x14ac:dyDescent="0.25">
      <c r="B75" t="s">
        <v>95</v>
      </c>
      <c r="C75" s="1" t="s">
        <v>96</v>
      </c>
      <c r="D75" s="1" t="s">
        <v>80</v>
      </c>
      <c r="E75" s="1">
        <v>4</v>
      </c>
      <c r="F75" s="21">
        <v>1</v>
      </c>
      <c r="G75" s="6">
        <v>4</v>
      </c>
    </row>
    <row r="76" spans="2:9" x14ac:dyDescent="0.25">
      <c r="B76" s="8" t="s">
        <v>76</v>
      </c>
      <c r="C76" s="5"/>
      <c r="D76" s="5"/>
      <c r="E76" s="5"/>
      <c r="F76" s="22"/>
      <c r="G76" s="6">
        <v>586</v>
      </c>
      <c r="H76" s="6">
        <f>SUM(G64:G75)</f>
        <v>586</v>
      </c>
    </row>
    <row r="78" spans="2:9" x14ac:dyDescent="0.25">
      <c r="B78" s="2" t="s">
        <v>102</v>
      </c>
      <c r="H78" s="7">
        <f>SUM(H76,H61,H53,H39,H27,H24,H16)</f>
        <v>3086.3666666666663</v>
      </c>
    </row>
    <row r="80" spans="2:9" ht="15.75" x14ac:dyDescent="0.25">
      <c r="B80" s="207" t="s">
        <v>666</v>
      </c>
    </row>
    <row r="82" spans="2:6" ht="15.75" x14ac:dyDescent="0.25">
      <c r="B82" s="255" t="s">
        <v>788</v>
      </c>
      <c r="C82" s="209"/>
      <c r="D82" s="209"/>
      <c r="E82" s="209"/>
      <c r="F82" s="210"/>
    </row>
  </sheetData>
  <pageMargins left="0.7" right="0.7" top="0.75" bottom="0.75" header="0.3" footer="0.3"/>
  <pageSetup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D40"/>
  <sheetViews>
    <sheetView workbookViewId="0">
      <selection activeCell="B38" sqref="B38"/>
    </sheetView>
  </sheetViews>
  <sheetFormatPr defaultRowHeight="15" x14ac:dyDescent="0.25"/>
  <cols>
    <col min="2" max="2" width="39.140625" customWidth="1"/>
    <col min="3" max="3" width="51.42578125" style="9" customWidth="1"/>
    <col min="4" max="4" width="10.42578125" customWidth="1"/>
  </cols>
  <sheetData>
    <row r="2" spans="2:4" ht="19.149999999999999" customHeight="1" x14ac:dyDescent="0.25">
      <c r="B2" s="146" t="s">
        <v>576</v>
      </c>
      <c r="C2" s="147"/>
      <c r="D2" s="121"/>
    </row>
    <row r="4" spans="2:4" x14ac:dyDescent="0.25">
      <c r="B4" s="148" t="s">
        <v>12</v>
      </c>
      <c r="C4" s="149"/>
      <c r="D4" s="39" t="s">
        <v>110</v>
      </c>
    </row>
    <row r="5" spans="2:4" x14ac:dyDescent="0.25">
      <c r="B5" s="39"/>
      <c r="C5" s="174"/>
    </row>
    <row r="6" spans="2:4" x14ac:dyDescent="0.25">
      <c r="B6" s="39" t="s">
        <v>11</v>
      </c>
      <c r="C6" s="174" t="s">
        <v>32</v>
      </c>
      <c r="D6" s="82"/>
    </row>
    <row r="7" spans="2:4" x14ac:dyDescent="0.25">
      <c r="B7" s="39" t="s">
        <v>541</v>
      </c>
      <c r="C7" s="174" t="s">
        <v>33</v>
      </c>
      <c r="D7" s="82"/>
    </row>
    <row r="8" spans="2:4" x14ac:dyDescent="0.25">
      <c r="B8" s="39" t="s">
        <v>464</v>
      </c>
      <c r="C8" s="174" t="s">
        <v>126</v>
      </c>
      <c r="D8" s="82"/>
    </row>
    <row r="9" spans="2:4" x14ac:dyDescent="0.25">
      <c r="B9" s="39" t="s">
        <v>13</v>
      </c>
      <c r="C9" s="174" t="s">
        <v>125</v>
      </c>
      <c r="D9" s="82"/>
    </row>
    <row r="10" spans="2:4" x14ac:dyDescent="0.25">
      <c r="B10" s="39" t="s">
        <v>465</v>
      </c>
      <c r="C10" s="174" t="s">
        <v>124</v>
      </c>
      <c r="D10" s="82"/>
    </row>
    <row r="11" spans="2:4" x14ac:dyDescent="0.25">
      <c r="B11" s="39" t="s">
        <v>14</v>
      </c>
      <c r="C11" s="174" t="s">
        <v>15</v>
      </c>
      <c r="D11" s="82"/>
    </row>
    <row r="12" spans="2:4" x14ac:dyDescent="0.25">
      <c r="B12" s="39" t="s">
        <v>466</v>
      </c>
      <c r="C12" s="174" t="s">
        <v>16</v>
      </c>
      <c r="D12" s="82"/>
    </row>
    <row r="13" spans="2:4" ht="30" x14ac:dyDescent="0.25">
      <c r="B13" s="39" t="s">
        <v>17</v>
      </c>
      <c r="C13" s="174" t="s">
        <v>440</v>
      </c>
      <c r="D13" s="82"/>
    </row>
    <row r="14" spans="2:4" x14ac:dyDescent="0.25">
      <c r="B14" s="39" t="s">
        <v>18</v>
      </c>
      <c r="C14" s="174" t="s">
        <v>106</v>
      </c>
      <c r="D14" s="82"/>
    </row>
    <row r="15" spans="2:4" x14ac:dyDescent="0.25">
      <c r="B15" s="39" t="s">
        <v>31</v>
      </c>
      <c r="C15" s="174" t="s">
        <v>33</v>
      </c>
      <c r="D15" s="82"/>
    </row>
    <row r="16" spans="2:4" x14ac:dyDescent="0.25">
      <c r="B16" s="39" t="s">
        <v>426</v>
      </c>
      <c r="C16" s="174" t="s">
        <v>427</v>
      </c>
      <c r="D16" s="82"/>
    </row>
    <row r="18" spans="2:4" x14ac:dyDescent="0.25">
      <c r="B18" s="148" t="s">
        <v>19</v>
      </c>
      <c r="C18" s="149"/>
      <c r="D18" s="39" t="s">
        <v>110</v>
      </c>
    </row>
    <row r="19" spans="2:4" x14ac:dyDescent="0.25">
      <c r="B19" s="39"/>
      <c r="C19" s="174"/>
    </row>
    <row r="20" spans="2:4" x14ac:dyDescent="0.25">
      <c r="B20" s="39" t="s">
        <v>542</v>
      </c>
      <c r="C20" s="174" t="s">
        <v>107</v>
      </c>
      <c r="D20" s="82"/>
    </row>
    <row r="21" spans="2:4" x14ac:dyDescent="0.25">
      <c r="B21" s="39" t="s">
        <v>109</v>
      </c>
      <c r="C21" s="174" t="s">
        <v>108</v>
      </c>
      <c r="D21" s="82"/>
    </row>
    <row r="22" spans="2:4" ht="30" x14ac:dyDescent="0.25">
      <c r="B22" s="39" t="s">
        <v>20</v>
      </c>
      <c r="C22" s="174" t="s">
        <v>479</v>
      </c>
      <c r="D22" s="82"/>
    </row>
    <row r="23" spans="2:4" x14ac:dyDescent="0.25">
      <c r="B23" s="39" t="s">
        <v>543</v>
      </c>
      <c r="C23" s="174" t="s">
        <v>402</v>
      </c>
      <c r="D23" s="82"/>
    </row>
    <row r="24" spans="2:4" ht="30" x14ac:dyDescent="0.25">
      <c r="B24" s="39" t="s">
        <v>21</v>
      </c>
      <c r="C24" s="174" t="s">
        <v>44</v>
      </c>
      <c r="D24" s="82"/>
    </row>
    <row r="25" spans="2:4" ht="30" x14ac:dyDescent="0.25">
      <c r="B25" s="39" t="s">
        <v>408</v>
      </c>
      <c r="C25" s="174" t="s">
        <v>438</v>
      </c>
      <c r="D25" s="82"/>
    </row>
    <row r="26" spans="2:4" x14ac:dyDescent="0.25">
      <c r="B26" s="39" t="s">
        <v>34</v>
      </c>
      <c r="C26" s="174" t="s">
        <v>35</v>
      </c>
      <c r="D26" s="82"/>
    </row>
    <row r="27" spans="2:4" x14ac:dyDescent="0.25">
      <c r="B27" s="39" t="s">
        <v>36</v>
      </c>
      <c r="C27" s="174" t="s">
        <v>37</v>
      </c>
      <c r="D27" s="82"/>
    </row>
    <row r="28" spans="2:4" ht="30" x14ac:dyDescent="0.25">
      <c r="B28" s="39" t="s">
        <v>129</v>
      </c>
      <c r="C28" s="174" t="s">
        <v>140</v>
      </c>
      <c r="D28" s="82"/>
    </row>
    <row r="29" spans="2:4" x14ac:dyDescent="0.25">
      <c r="B29" s="39" t="s">
        <v>439</v>
      </c>
      <c r="C29" s="174" t="s">
        <v>141</v>
      </c>
      <c r="D29" s="82"/>
    </row>
    <row r="30" spans="2:4" x14ac:dyDescent="0.25">
      <c r="B30" s="39" t="s">
        <v>130</v>
      </c>
      <c r="C30" s="174" t="s">
        <v>132</v>
      </c>
      <c r="D30" s="82"/>
    </row>
    <row r="31" spans="2:4" ht="30" x14ac:dyDescent="0.25">
      <c r="B31" s="39" t="s">
        <v>142</v>
      </c>
      <c r="C31" s="174" t="s">
        <v>441</v>
      </c>
      <c r="D31" s="82"/>
    </row>
    <row r="33" spans="2:4" x14ac:dyDescent="0.25">
      <c r="B33" s="148" t="s">
        <v>111</v>
      </c>
      <c r="C33" s="149"/>
      <c r="D33" s="39" t="s">
        <v>110</v>
      </c>
    </row>
    <row r="34" spans="2:4" x14ac:dyDescent="0.25">
      <c r="B34" s="39"/>
      <c r="C34" s="174"/>
    </row>
    <row r="35" spans="2:4" x14ac:dyDescent="0.25">
      <c r="B35" s="39" t="s">
        <v>112</v>
      </c>
      <c r="C35" s="174" t="s">
        <v>127</v>
      </c>
      <c r="D35" s="82"/>
    </row>
    <row r="36" spans="2:4" x14ac:dyDescent="0.25">
      <c r="B36" s="39" t="s">
        <v>113</v>
      </c>
      <c r="C36" s="174" t="s">
        <v>127</v>
      </c>
      <c r="D36" s="82"/>
    </row>
    <row r="37" spans="2:4" x14ac:dyDescent="0.25">
      <c r="B37" s="39" t="s">
        <v>114</v>
      </c>
      <c r="C37" s="174" t="s">
        <v>127</v>
      </c>
      <c r="D37" s="82"/>
    </row>
    <row r="38" spans="2:4" x14ac:dyDescent="0.25">
      <c r="B38" s="122" t="s">
        <v>727</v>
      </c>
      <c r="C38" s="174" t="s">
        <v>127</v>
      </c>
      <c r="D38" s="82"/>
    </row>
    <row r="39" spans="2:4" x14ac:dyDescent="0.25">
      <c r="B39" s="39" t="s">
        <v>116</v>
      </c>
      <c r="C39" s="174" t="s">
        <v>127</v>
      </c>
      <c r="D39" s="82"/>
    </row>
    <row r="40" spans="2:4" x14ac:dyDescent="0.25">
      <c r="B40" s="39" t="s">
        <v>401</v>
      </c>
      <c r="C40" s="174" t="s">
        <v>127</v>
      </c>
      <c r="D40" s="82"/>
    </row>
  </sheetData>
  <pageMargins left="0.7" right="0.7" top="0.75" bottom="0.75" header="0.3" footer="0.3"/>
  <pageSetup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C25"/>
  <sheetViews>
    <sheetView workbookViewId="0">
      <selection activeCell="C16" sqref="C16"/>
    </sheetView>
  </sheetViews>
  <sheetFormatPr defaultRowHeight="15" x14ac:dyDescent="0.25"/>
  <cols>
    <col min="2" max="2" width="41.7109375" style="9" customWidth="1"/>
    <col min="3" max="3" width="42.140625" style="9" customWidth="1"/>
  </cols>
  <sheetData>
    <row r="1" spans="2:3" ht="24" customHeight="1" x14ac:dyDescent="0.25">
      <c r="B1" s="150" t="s">
        <v>546</v>
      </c>
      <c r="C1" s="151"/>
    </row>
    <row r="3" spans="2:3" ht="37.15" customHeight="1" x14ac:dyDescent="0.25">
      <c r="B3" s="11" t="s">
        <v>412</v>
      </c>
      <c r="C3" s="10"/>
    </row>
    <row r="4" spans="2:3" x14ac:dyDescent="0.25">
      <c r="B4" s="174"/>
      <c r="C4" s="174"/>
    </row>
    <row r="5" spans="2:3" x14ac:dyDescent="0.25">
      <c r="B5" s="174" t="s">
        <v>22</v>
      </c>
      <c r="C5" s="174" t="s">
        <v>23</v>
      </c>
    </row>
    <row r="6" spans="2:3" x14ac:dyDescent="0.25">
      <c r="B6" s="174" t="s">
        <v>24</v>
      </c>
      <c r="C6" s="174" t="s">
        <v>25</v>
      </c>
    </row>
    <row r="7" spans="2:3" x14ac:dyDescent="0.25">
      <c r="B7" s="174" t="s">
        <v>403</v>
      </c>
      <c r="C7" s="174" t="s">
        <v>404</v>
      </c>
    </row>
    <row r="8" spans="2:3" x14ac:dyDescent="0.25">
      <c r="B8" s="174" t="s">
        <v>29</v>
      </c>
      <c r="C8" s="174" t="s">
        <v>30</v>
      </c>
    </row>
    <row r="9" spans="2:3" x14ac:dyDescent="0.25">
      <c r="B9" s="174" t="s">
        <v>131</v>
      </c>
      <c r="C9" s="174" t="s">
        <v>133</v>
      </c>
    </row>
    <row r="10" spans="2:3" x14ac:dyDescent="0.25">
      <c r="B10" s="174" t="s">
        <v>43</v>
      </c>
      <c r="C10" s="174"/>
    </row>
    <row r="11" spans="2:3" ht="45" x14ac:dyDescent="0.25">
      <c r="B11" s="174" t="s">
        <v>406</v>
      </c>
      <c r="C11" s="174" t="s">
        <v>407</v>
      </c>
    </row>
    <row r="12" spans="2:3" ht="30" x14ac:dyDescent="0.25">
      <c r="B12" s="174" t="s">
        <v>26</v>
      </c>
      <c r="C12" s="174" t="s">
        <v>134</v>
      </c>
    </row>
    <row r="13" spans="2:3" x14ac:dyDescent="0.25">
      <c r="B13" s="174" t="s">
        <v>27</v>
      </c>
      <c r="C13" s="174" t="s">
        <v>28</v>
      </c>
    </row>
    <row r="14" spans="2:3" x14ac:dyDescent="0.25">
      <c r="B14" s="229" t="s">
        <v>728</v>
      </c>
      <c r="C14" s="174" t="s">
        <v>410</v>
      </c>
    </row>
    <row r="15" spans="2:3" x14ac:dyDescent="0.25">
      <c r="B15" s="174" t="s">
        <v>335</v>
      </c>
      <c r="C15" s="174" t="s">
        <v>138</v>
      </c>
    </row>
    <row r="16" spans="2:3" ht="60" x14ac:dyDescent="0.25">
      <c r="B16" s="174" t="s">
        <v>139</v>
      </c>
      <c r="C16" s="229" t="s">
        <v>729</v>
      </c>
    </row>
    <row r="17" spans="2:3" x14ac:dyDescent="0.25">
      <c r="B17" s="174" t="s">
        <v>350</v>
      </c>
      <c r="C17" s="174" t="s">
        <v>405</v>
      </c>
    </row>
    <row r="18" spans="2:3" ht="30" x14ac:dyDescent="0.25">
      <c r="B18" s="174" t="s">
        <v>480</v>
      </c>
      <c r="C18" s="174" t="s">
        <v>463</v>
      </c>
    </row>
    <row r="20" spans="2:3" ht="31.5" x14ac:dyDescent="0.25">
      <c r="B20" s="11" t="s">
        <v>411</v>
      </c>
      <c r="C20" s="10"/>
    </row>
    <row r="21" spans="2:3" x14ac:dyDescent="0.25">
      <c r="B21" s="174"/>
      <c r="C21" s="174"/>
    </row>
    <row r="22" spans="2:3" x14ac:dyDescent="0.25">
      <c r="B22" s="174" t="s">
        <v>38</v>
      </c>
      <c r="C22" s="174" t="s">
        <v>39</v>
      </c>
    </row>
    <row r="23" spans="2:3" ht="30" x14ac:dyDescent="0.25">
      <c r="B23" s="174" t="s">
        <v>40</v>
      </c>
      <c r="C23" s="174" t="s">
        <v>41</v>
      </c>
    </row>
    <row r="24" spans="2:3" x14ac:dyDescent="0.25">
      <c r="B24" s="174" t="s">
        <v>42</v>
      </c>
      <c r="C24" s="174" t="s">
        <v>135</v>
      </c>
    </row>
    <row r="25" spans="2:3" ht="30" x14ac:dyDescent="0.25">
      <c r="B25" s="174" t="s">
        <v>136</v>
      </c>
      <c r="C25" s="174" t="s">
        <v>137</v>
      </c>
    </row>
  </sheetData>
  <pageMargins left="0.7" right="0.7" top="0.75" bottom="0.75" header="0.3" footer="0.3"/>
  <pageSetup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3:F27"/>
  <sheetViews>
    <sheetView workbookViewId="0">
      <selection activeCell="B23" sqref="B23"/>
    </sheetView>
  </sheetViews>
  <sheetFormatPr defaultRowHeight="15" x14ac:dyDescent="0.25"/>
  <cols>
    <col min="2" max="2" width="29.7109375" customWidth="1"/>
    <col min="3" max="3" width="30.28515625" customWidth="1"/>
    <col min="4" max="4" width="45.140625" customWidth="1"/>
    <col min="5" max="5" width="37.28515625" bestFit="1" customWidth="1"/>
    <col min="6" max="6" width="22.28515625" customWidth="1"/>
  </cols>
  <sheetData>
    <row r="3" spans="1:6" ht="18.75" x14ac:dyDescent="0.3">
      <c r="A3" s="164"/>
      <c r="B3" s="165" t="s">
        <v>575</v>
      </c>
      <c r="C3" s="166"/>
      <c r="D3" s="163"/>
      <c r="E3" s="163"/>
      <c r="F3" s="163"/>
    </row>
    <row r="5" spans="1:6" x14ac:dyDescent="0.25">
      <c r="B5" t="s">
        <v>147</v>
      </c>
    </row>
    <row r="8" spans="1:6" ht="19.149999999999999" customHeight="1" x14ac:dyDescent="0.25">
      <c r="A8" s="152"/>
      <c r="B8" s="13" t="s">
        <v>165</v>
      </c>
      <c r="C8" s="13" t="s">
        <v>152</v>
      </c>
      <c r="D8" s="13" t="s">
        <v>153</v>
      </c>
      <c r="E8" s="13" t="s">
        <v>150</v>
      </c>
      <c r="F8" s="12" t="s">
        <v>154</v>
      </c>
    </row>
    <row r="9" spans="1:6" x14ac:dyDescent="0.25">
      <c r="A9" s="39">
        <v>1</v>
      </c>
      <c r="B9" s="39" t="s">
        <v>155</v>
      </c>
      <c r="C9" s="39" t="s">
        <v>166</v>
      </c>
      <c r="D9" s="39" t="s">
        <v>149</v>
      </c>
      <c r="E9" s="39" t="s">
        <v>151</v>
      </c>
      <c r="F9" s="39"/>
    </row>
    <row r="10" spans="1:6" x14ac:dyDescent="0.25">
      <c r="A10" s="39">
        <v>2</v>
      </c>
      <c r="B10" s="39" t="s">
        <v>171</v>
      </c>
      <c r="C10" s="39" t="s">
        <v>166</v>
      </c>
      <c r="D10" s="39" t="s">
        <v>172</v>
      </c>
      <c r="E10" s="39" t="s">
        <v>173</v>
      </c>
      <c r="F10" s="39"/>
    </row>
    <row r="11" spans="1:6" x14ac:dyDescent="0.25">
      <c r="A11" s="39">
        <v>3</v>
      </c>
      <c r="B11" s="39" t="s">
        <v>158</v>
      </c>
      <c r="C11" s="39" t="s">
        <v>166</v>
      </c>
      <c r="D11" s="39" t="s">
        <v>160</v>
      </c>
      <c r="E11" s="39" t="s">
        <v>159</v>
      </c>
      <c r="F11" s="39"/>
    </row>
    <row r="12" spans="1:6" x14ac:dyDescent="0.25">
      <c r="A12" s="39">
        <v>4</v>
      </c>
      <c r="B12" s="39" t="s">
        <v>162</v>
      </c>
      <c r="C12" s="39" t="s">
        <v>167</v>
      </c>
      <c r="D12" s="39" t="s">
        <v>163</v>
      </c>
      <c r="E12" s="39" t="s">
        <v>164</v>
      </c>
      <c r="F12" s="39"/>
    </row>
    <row r="13" spans="1:6" x14ac:dyDescent="0.25">
      <c r="A13" s="39">
        <v>5</v>
      </c>
      <c r="B13" s="39" t="s">
        <v>156</v>
      </c>
      <c r="C13" s="39" t="s">
        <v>167</v>
      </c>
      <c r="D13" s="39" t="s">
        <v>157</v>
      </c>
      <c r="E13" s="39" t="s">
        <v>161</v>
      </c>
      <c r="F13" s="39"/>
    </row>
    <row r="14" spans="1:6" x14ac:dyDescent="0.25">
      <c r="A14" s="39">
        <v>6</v>
      </c>
      <c r="B14" s="39" t="s">
        <v>148</v>
      </c>
      <c r="C14" s="39" t="s">
        <v>168</v>
      </c>
      <c r="D14" s="39" t="s">
        <v>169</v>
      </c>
      <c r="E14" s="39" t="s">
        <v>151</v>
      </c>
      <c r="F14" s="39"/>
    </row>
    <row r="15" spans="1:6" ht="45" x14ac:dyDescent="0.25">
      <c r="A15" s="39">
        <v>7</v>
      </c>
      <c r="B15" s="39" t="s">
        <v>170</v>
      </c>
      <c r="C15" s="39" t="s">
        <v>168</v>
      </c>
      <c r="D15" s="174" t="s">
        <v>545</v>
      </c>
      <c r="E15" s="39" t="s">
        <v>173</v>
      </c>
      <c r="F15" s="39"/>
    </row>
    <row r="16" spans="1:6" ht="30" x14ac:dyDescent="0.25">
      <c r="A16" s="39">
        <v>8</v>
      </c>
      <c r="B16" s="39" t="s">
        <v>174</v>
      </c>
      <c r="C16" s="39" t="s">
        <v>175</v>
      </c>
      <c r="D16" s="174" t="s">
        <v>181</v>
      </c>
      <c r="E16" s="39" t="s">
        <v>176</v>
      </c>
      <c r="F16" s="39"/>
    </row>
    <row r="17" spans="1:6" ht="30" x14ac:dyDescent="0.25">
      <c r="A17" s="39">
        <v>9</v>
      </c>
      <c r="B17" s="39" t="s">
        <v>177</v>
      </c>
      <c r="C17" s="39" t="s">
        <v>175</v>
      </c>
      <c r="D17" s="174" t="s">
        <v>178</v>
      </c>
      <c r="E17" s="39" t="s">
        <v>173</v>
      </c>
      <c r="F17" s="39"/>
    </row>
    <row r="18" spans="1:6" ht="30" x14ac:dyDescent="0.25">
      <c r="A18" s="39">
        <v>10</v>
      </c>
      <c r="B18" s="39" t="s">
        <v>197</v>
      </c>
      <c r="C18" s="39" t="s">
        <v>175</v>
      </c>
      <c r="D18" s="174" t="s">
        <v>198</v>
      </c>
      <c r="E18" s="39" t="s">
        <v>199</v>
      </c>
      <c r="F18" s="39"/>
    </row>
    <row r="19" spans="1:6" ht="30" x14ac:dyDescent="0.25">
      <c r="A19" s="39">
        <v>11</v>
      </c>
      <c r="B19" s="39" t="s">
        <v>179</v>
      </c>
      <c r="C19" s="39" t="s">
        <v>180</v>
      </c>
      <c r="D19" s="174" t="s">
        <v>181</v>
      </c>
      <c r="E19" s="39" t="s">
        <v>176</v>
      </c>
      <c r="F19" s="39"/>
    </row>
    <row r="20" spans="1:6" ht="31.15" customHeight="1" x14ac:dyDescent="0.25">
      <c r="A20" s="39">
        <v>12</v>
      </c>
      <c r="B20" s="39" t="s">
        <v>182</v>
      </c>
      <c r="C20" s="39" t="s">
        <v>183</v>
      </c>
      <c r="D20" s="174" t="s">
        <v>184</v>
      </c>
      <c r="E20" s="39" t="s">
        <v>185</v>
      </c>
      <c r="F20" s="39"/>
    </row>
    <row r="21" spans="1:6" ht="27.6" customHeight="1" x14ac:dyDescent="0.25">
      <c r="A21" s="39">
        <v>13</v>
      </c>
      <c r="B21" s="39" t="s">
        <v>186</v>
      </c>
      <c r="C21" s="39" t="s">
        <v>187</v>
      </c>
      <c r="D21" s="174" t="s">
        <v>181</v>
      </c>
      <c r="E21" s="39" t="s">
        <v>176</v>
      </c>
      <c r="F21" s="39"/>
    </row>
    <row r="22" spans="1:6" ht="17.45" customHeight="1" x14ac:dyDescent="0.25">
      <c r="A22" s="39">
        <v>14</v>
      </c>
      <c r="B22" s="39" t="s">
        <v>188</v>
      </c>
      <c r="C22" s="39" t="s">
        <v>189</v>
      </c>
      <c r="D22" s="174" t="s">
        <v>190</v>
      </c>
      <c r="E22" s="39" t="s">
        <v>191</v>
      </c>
      <c r="F22" s="39"/>
    </row>
    <row r="23" spans="1:6" x14ac:dyDescent="0.25">
      <c r="A23" s="39">
        <v>15</v>
      </c>
      <c r="B23" s="39" t="s">
        <v>192</v>
      </c>
      <c r="C23" s="39" t="s">
        <v>189</v>
      </c>
      <c r="D23" s="174" t="s">
        <v>193</v>
      </c>
      <c r="E23" s="39" t="s">
        <v>191</v>
      </c>
      <c r="F23" s="39"/>
    </row>
    <row r="24" spans="1:6" ht="30" x14ac:dyDescent="0.25">
      <c r="A24" s="39">
        <v>16</v>
      </c>
      <c r="B24" s="39" t="s">
        <v>194</v>
      </c>
      <c r="C24" s="39" t="s">
        <v>294</v>
      </c>
      <c r="D24" s="174" t="s">
        <v>195</v>
      </c>
      <c r="E24" s="39" t="s">
        <v>196</v>
      </c>
      <c r="F24" s="39"/>
    </row>
    <row r="25" spans="1:6" ht="18.600000000000001" customHeight="1" x14ac:dyDescent="0.25">
      <c r="A25" s="39">
        <v>17</v>
      </c>
      <c r="B25" s="39" t="s">
        <v>200</v>
      </c>
      <c r="C25" s="39" t="s">
        <v>201</v>
      </c>
      <c r="D25" s="174" t="s">
        <v>202</v>
      </c>
      <c r="E25" s="39" t="s">
        <v>191</v>
      </c>
      <c r="F25" s="39"/>
    </row>
    <row r="26" spans="1:6" ht="15.75" customHeight="1" x14ac:dyDescent="0.25">
      <c r="A26" s="39">
        <v>18</v>
      </c>
      <c r="B26" s="39" t="s">
        <v>301</v>
      </c>
      <c r="C26" s="39" t="s">
        <v>296</v>
      </c>
      <c r="D26" s="174" t="s">
        <v>297</v>
      </c>
      <c r="E26" s="39" t="s">
        <v>298</v>
      </c>
      <c r="F26" s="39"/>
    </row>
    <row r="27" spans="1:6" ht="18" customHeight="1" x14ac:dyDescent="0.25">
      <c r="A27" s="39">
        <v>19</v>
      </c>
      <c r="B27" s="39" t="s">
        <v>299</v>
      </c>
      <c r="C27" s="39" t="s">
        <v>300</v>
      </c>
      <c r="D27" s="174" t="s">
        <v>297</v>
      </c>
      <c r="E27" s="39" t="s">
        <v>298</v>
      </c>
      <c r="F27" s="39"/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Planning Templates Summary</vt:lpstr>
      <vt:lpstr>INSTRUCTIONS</vt:lpstr>
      <vt:lpstr>1. Planning Checklist</vt:lpstr>
      <vt:lpstr>2. Furniture Inventory </vt:lpstr>
      <vt:lpstr>3. Total Cubic Feet</vt:lpstr>
      <vt:lpstr>4. Cost Calculator</vt:lpstr>
      <vt:lpstr>5. Tools Needed Pack and Unpack</vt:lpstr>
      <vt:lpstr>6. Tools Needed Load and Unload</vt:lpstr>
      <vt:lpstr>7. Disassemble &amp; Re</vt:lpstr>
      <vt:lpstr>8. Utilities Checklist</vt:lpstr>
      <vt:lpstr>9. Truck Sizes</vt:lpstr>
      <vt:lpstr>10. Key Moving Dates</vt:lpstr>
      <vt:lpstr>11. Credit Card Updates</vt:lpstr>
      <vt:lpstr>12. Moving File Checklist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Elie</dc:creator>
  <cp:lastModifiedBy>John A</cp:lastModifiedBy>
  <cp:lastPrinted>2017-04-01T22:23:40Z</cp:lastPrinted>
  <dcterms:created xsi:type="dcterms:W3CDTF">2013-11-02T13:21:05Z</dcterms:created>
  <dcterms:modified xsi:type="dcterms:W3CDTF">2021-01-16T15:53:13Z</dcterms:modified>
</cp:coreProperties>
</file>